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dita\Desktop\mas\výzvy\"/>
    </mc:Choice>
  </mc:AlternateContent>
  <bookViews>
    <workbookView xWindow="0" yWindow="0" windowWidth="20490" windowHeight="7755" tabRatio="731" firstSheet="3" activeTab="6"/>
  </bookViews>
  <sheets>
    <sheet name="kody_okresu" sheetId="23" state="hidden" r:id="rId1"/>
    <sheet name="List1" sheetId="22" state="hidden" r:id="rId2"/>
    <sheet name="Algoico" sheetId="45" state="hidden" r:id="rId3"/>
    <sheet name="Přehled" sheetId="42" r:id="rId4"/>
    <sheet name="Legenda " sheetId="44" r:id="rId5"/>
    <sheet name="80" sheetId="26" r:id="rId6"/>
    <sheet name="81" sheetId="18" r:id="rId7"/>
    <sheet name="82" sheetId="38" r:id="rId8"/>
    <sheet name="83,84,85 261÷269,85 271" sheetId="39" r:id="rId9"/>
    <sheet name="86" sheetId="9" r:id="rId10"/>
    <sheet name="87" sheetId="10" r:id="rId11"/>
    <sheet name="88" sheetId="11" r:id="rId12"/>
    <sheet name="89" sheetId="12" r:id="rId13"/>
  </sheets>
  <definedNames>
    <definedName name="_Regression_Int" localSheetId="5" hidden="1">1</definedName>
    <definedName name="_Regression_Int" localSheetId="6" hidden="1">1</definedName>
    <definedName name="_Regression_Int" localSheetId="7" hidden="1">1</definedName>
    <definedName name="_Regression_Int" localSheetId="8" hidden="1">1</definedName>
    <definedName name="_Regression_Int" localSheetId="9" hidden="1">1</definedName>
    <definedName name="_Regression_Int" localSheetId="10" hidden="1">1</definedName>
    <definedName name="_Regression_Int" localSheetId="11" hidden="1">1</definedName>
    <definedName name="_Regression_Int" localSheetId="12" hidden="1">1</definedName>
    <definedName name="_xlnm.Print_Titles" localSheetId="8">'83,84,85 261÷269,85 271'!$1:$6</definedName>
    <definedName name="_xlnm.Print_Area" localSheetId="5">'80'!$A$1:$T$45</definedName>
    <definedName name="_xlnm.Print_Area" localSheetId="6">'81'!$A$1:$N$85</definedName>
    <definedName name="_xlnm.Print_Area" localSheetId="7">'82'!$A$1:$N$83</definedName>
    <definedName name="_xlnm.Print_Area" localSheetId="8">'83,84,85 261÷269,85 271'!$A$1:$I$115</definedName>
    <definedName name="_xlnm.Print_Area" localSheetId="9">'86'!$A$1:$K$98</definedName>
    <definedName name="_xlnm.Print_Area" localSheetId="10">'87'!$A$1:$J$96</definedName>
    <definedName name="_xlnm.Print_Area" localSheetId="11">'88'!$A$1:$I$102</definedName>
    <definedName name="_xlnm.Print_Area" localSheetId="12">'89'!$A$1:$H$124</definedName>
    <definedName name="_xlnm.Print_Area" localSheetId="4">'Legenda '!$A$1:$A$550</definedName>
    <definedName name="_xlnm.Print_Area" localSheetId="3">Přehled!$A$1:$C$91</definedName>
    <definedName name="Oblast_tisku_MIž" localSheetId="5">'80'!$A$1:$T$46</definedName>
    <definedName name="Oblast_tisku_MIž" localSheetId="6">'81'!#REF!</definedName>
    <definedName name="Oblast_tisku_MIž" localSheetId="7">'82'!#REF!</definedName>
    <definedName name="Oblast_tisku_MIž" localSheetId="8">'83,84,85 261÷269,85 271'!$B$1:$I$58</definedName>
    <definedName name="Oblast_tisku_MIž" localSheetId="9">'86'!$A$1:$K$96</definedName>
    <definedName name="Oblast_tisku_MIž" localSheetId="10">'87'!$A$1:$J$94</definedName>
    <definedName name="Oblast_tisku_MIž" localSheetId="11">'88'!$A$1:$I$103</definedName>
    <definedName name="Oblast_tisku_MIž" localSheetId="12">'89'!$A$1:$H$125</definedName>
    <definedName name="TABULKA_1" localSheetId="5">'80'!$A$1:$T$46</definedName>
    <definedName name="TABULKA_1" localSheetId="8">'83,84,85 261÷269,85 271'!$B$1:$I$58</definedName>
    <definedName name="TABULKA_1" localSheetId="9">'86'!$A$1:$K$96</definedName>
    <definedName name="TABULKA_1" localSheetId="10">'87'!$A$1:$J$94</definedName>
    <definedName name="TABULKA_1" localSheetId="11">'88'!$A$1:$I$103</definedName>
    <definedName name="TABULKA_1" localSheetId="12">'89'!$A$1:$H$125</definedName>
    <definedName name="TABULKA_1">#N/A</definedName>
    <definedName name="TABULKA_2" localSheetId="5">#N/A</definedName>
    <definedName name="TABULKA_2" localSheetId="8">#N/A</definedName>
    <definedName name="TABULKA_2" localSheetId="9">#N/A</definedName>
    <definedName name="TABULKA_2" localSheetId="10">#N/A</definedName>
    <definedName name="TABULKA_2" localSheetId="11">#N/A</definedName>
    <definedName name="TABULKA_2" localSheetId="12">#N/A</definedName>
    <definedName name="TABULKA_2">#N/A</definedName>
    <definedName name="VSTUPY_1" localSheetId="5">#N/A</definedName>
    <definedName name="VSTUPY_1" localSheetId="8">#N/A</definedName>
    <definedName name="VSTUPY_1" localSheetId="9">#N/A</definedName>
    <definedName name="VSTUPY_1" localSheetId="10">#N/A</definedName>
    <definedName name="VSTUPY_1" localSheetId="11">#N/A</definedName>
    <definedName name="VSTUPY_1" localSheetId="12">#N/A</definedName>
    <definedName name="VSTUPY_1">#N/A</definedName>
    <definedName name="VSTUPY_2" localSheetId="5">#N/A</definedName>
    <definedName name="VSTUPY_2" localSheetId="8">#N/A</definedName>
    <definedName name="VSTUPY_2" localSheetId="9">#N/A</definedName>
    <definedName name="VSTUPY_2" localSheetId="10">#N/A</definedName>
    <definedName name="VSTUPY_2" localSheetId="11">#N/A</definedName>
    <definedName name="VSTUPY_2" localSheetId="12">#N/A</definedName>
    <definedName name="VSTUPY_2">#N/A</definedName>
  </definedNames>
  <calcPr calcId="152511" fullCalcOnLoad="1"/>
</workbook>
</file>

<file path=xl/calcChain.xml><?xml version="1.0" encoding="utf-8"?>
<calcChain xmlns="http://schemas.openxmlformats.org/spreadsheetml/2006/main">
  <c r="Q14" i="26" l="1"/>
  <c r="R5" i="26"/>
  <c r="Q5" i="26"/>
  <c r="P5" i="26"/>
  <c r="A28" i="26"/>
  <c r="A29" i="26"/>
  <c r="A30" i="26" s="1"/>
  <c r="A31" i="26" s="1"/>
  <c r="A32" i="26" s="1"/>
  <c r="A33" i="26" s="1"/>
  <c r="A34" i="26" s="1"/>
  <c r="A35" i="26" s="1"/>
  <c r="A36" i="26" s="1"/>
  <c r="A18" i="26"/>
  <c r="A19" i="26" s="1"/>
  <c r="A20" i="26" s="1"/>
  <c r="A21" i="26" s="1"/>
  <c r="A22" i="26" s="1"/>
  <c r="A23" i="26" s="1"/>
  <c r="A24" i="26" s="1"/>
  <c r="C12" i="45"/>
  <c r="C15" i="45"/>
  <c r="F13" i="45" s="1"/>
  <c r="F24" i="45"/>
  <c r="F25" i="45" s="1"/>
  <c r="F17" i="45"/>
  <c r="G17" i="45" s="1"/>
  <c r="F18" i="45"/>
  <c r="G18" i="45" s="1"/>
  <c r="G25" i="45" s="1"/>
  <c r="E80" i="18"/>
  <c r="E83" i="18"/>
  <c r="N83" i="18" s="1"/>
  <c r="E73" i="18"/>
  <c r="E69" i="18"/>
  <c r="E65" i="18"/>
  <c r="E60" i="18"/>
  <c r="E57" i="18"/>
  <c r="E54" i="18"/>
  <c r="E51" i="18"/>
  <c r="E85" i="18"/>
  <c r="F83" i="18"/>
  <c r="F80" i="18"/>
  <c r="F73" i="18"/>
  <c r="F69" i="18"/>
  <c r="F65" i="18"/>
  <c r="F60" i="18"/>
  <c r="F57" i="18"/>
  <c r="F54" i="18"/>
  <c r="F51" i="18"/>
  <c r="F85" i="18"/>
  <c r="F12" i="18"/>
  <c r="F35" i="18"/>
  <c r="F25" i="18"/>
  <c r="F20" i="18"/>
  <c r="F44" i="18"/>
  <c r="G83" i="18"/>
  <c r="G80" i="18"/>
  <c r="G73" i="18"/>
  <c r="G69" i="18"/>
  <c r="G65" i="18"/>
  <c r="G60" i="18"/>
  <c r="G57" i="18"/>
  <c r="G54" i="18"/>
  <c r="G51" i="18"/>
  <c r="G85" i="18"/>
  <c r="G35" i="18"/>
  <c r="G25" i="18"/>
  <c r="G20" i="18"/>
  <c r="G12" i="18"/>
  <c r="G44" i="18"/>
  <c r="H83" i="18"/>
  <c r="H80" i="18"/>
  <c r="H73" i="18"/>
  <c r="H69" i="18"/>
  <c r="H65" i="18"/>
  <c r="H60" i="18"/>
  <c r="H57" i="18"/>
  <c r="H54" i="18"/>
  <c r="H51" i="18"/>
  <c r="H85" i="18"/>
  <c r="H35" i="18"/>
  <c r="H25" i="18"/>
  <c r="H20" i="18"/>
  <c r="H12" i="18"/>
  <c r="H44" i="18"/>
  <c r="I83" i="18"/>
  <c r="I80" i="18"/>
  <c r="I73" i="18"/>
  <c r="I69" i="18"/>
  <c r="I65" i="18"/>
  <c r="I60" i="18"/>
  <c r="I57" i="18"/>
  <c r="I54" i="18"/>
  <c r="I51" i="18"/>
  <c r="I85" i="18"/>
  <c r="I35" i="18"/>
  <c r="I25" i="18"/>
  <c r="I20" i="18"/>
  <c r="I12" i="18"/>
  <c r="I44" i="18"/>
  <c r="J83" i="18"/>
  <c r="J80" i="18"/>
  <c r="J73" i="18"/>
  <c r="J69" i="18"/>
  <c r="J65" i="18"/>
  <c r="J60" i="18"/>
  <c r="J57" i="18"/>
  <c r="J54" i="18"/>
  <c r="J51" i="18"/>
  <c r="J85" i="18"/>
  <c r="J35" i="18"/>
  <c r="J25" i="18"/>
  <c r="J20" i="18"/>
  <c r="J12" i="18"/>
  <c r="J44" i="18"/>
  <c r="K83" i="18"/>
  <c r="K80" i="18"/>
  <c r="K73" i="18"/>
  <c r="K69" i="18"/>
  <c r="K65" i="18"/>
  <c r="K60" i="18"/>
  <c r="K57" i="18"/>
  <c r="K54" i="18"/>
  <c r="K51" i="18"/>
  <c r="K85" i="18"/>
  <c r="K35" i="18"/>
  <c r="K25" i="18"/>
  <c r="K20" i="18"/>
  <c r="K12" i="18"/>
  <c r="K44" i="18"/>
  <c r="L83" i="18"/>
  <c r="L80" i="18"/>
  <c r="L73" i="18"/>
  <c r="L69" i="18"/>
  <c r="L65" i="18"/>
  <c r="L60" i="18"/>
  <c r="L57" i="18"/>
  <c r="L54" i="18"/>
  <c r="L51" i="18"/>
  <c r="L85" i="18"/>
  <c r="L35" i="18"/>
  <c r="L25" i="18"/>
  <c r="L20" i="18"/>
  <c r="L12" i="18"/>
  <c r="L44" i="18"/>
  <c r="M83" i="18"/>
  <c r="M80" i="18"/>
  <c r="M73" i="18"/>
  <c r="M69" i="18"/>
  <c r="M65" i="18"/>
  <c r="M60" i="18"/>
  <c r="M57" i="18"/>
  <c r="M54" i="18"/>
  <c r="M51" i="18"/>
  <c r="M85" i="18"/>
  <c r="M35" i="18"/>
  <c r="M25" i="18"/>
  <c r="M20" i="18"/>
  <c r="M12" i="18"/>
  <c r="M44" i="18"/>
  <c r="N80" i="18"/>
  <c r="N84" i="18"/>
  <c r="N73" i="18"/>
  <c r="N65" i="18"/>
  <c r="N57" i="18"/>
  <c r="N51" i="18"/>
  <c r="N48" i="18"/>
  <c r="N47" i="18"/>
  <c r="E35" i="18"/>
  <c r="N35" i="18" s="1"/>
  <c r="E25" i="18"/>
  <c r="E20" i="18"/>
  <c r="N20" i="18" s="1"/>
  <c r="E12" i="18"/>
  <c r="E37" i="18"/>
  <c r="E44" i="18"/>
  <c r="E45" i="18"/>
  <c r="C4" i="18"/>
  <c r="N8" i="18"/>
  <c r="N9" i="18"/>
  <c r="N10" i="18"/>
  <c r="N11" i="18"/>
  <c r="N13" i="18"/>
  <c r="N14" i="18"/>
  <c r="N15" i="18"/>
  <c r="N16" i="18"/>
  <c r="N17" i="18"/>
  <c r="N19" i="18"/>
  <c r="N21" i="18"/>
  <c r="N22" i="18"/>
  <c r="N23" i="18"/>
  <c r="N24" i="18"/>
  <c r="N26" i="18"/>
  <c r="N27" i="18"/>
  <c r="N28" i="18"/>
  <c r="N29" i="18"/>
  <c r="N30" i="18"/>
  <c r="N31" i="18"/>
  <c r="N32" i="18"/>
  <c r="N33" i="18"/>
  <c r="N34" i="18"/>
  <c r="N36" i="18"/>
  <c r="N38" i="18"/>
  <c r="N39" i="18"/>
  <c r="N40" i="18"/>
  <c r="N41" i="18"/>
  <c r="N42" i="18"/>
  <c r="N43" i="18"/>
  <c r="N44" i="18"/>
  <c r="N49" i="18"/>
  <c r="N50" i="18"/>
  <c r="N52" i="18"/>
  <c r="N53" i="18"/>
  <c r="N55" i="18"/>
  <c r="N56" i="18"/>
  <c r="N58" i="18"/>
  <c r="N59" i="18"/>
  <c r="N61" i="18"/>
  <c r="N62" i="18"/>
  <c r="N63" i="18"/>
  <c r="N64" i="18"/>
  <c r="N66" i="18"/>
  <c r="N67" i="18"/>
  <c r="N68" i="18"/>
  <c r="N70" i="18"/>
  <c r="N71" i="18"/>
  <c r="N72" i="18"/>
  <c r="N74" i="18"/>
  <c r="N75" i="18"/>
  <c r="N76" i="18"/>
  <c r="N77" i="18"/>
  <c r="N78" i="18"/>
  <c r="N79" i="18"/>
  <c r="N81" i="18"/>
  <c r="N82" i="18"/>
  <c r="N7" i="18"/>
  <c r="H5" i="18"/>
  <c r="M5" i="18"/>
  <c r="L5" i="18"/>
  <c r="K5" i="18"/>
  <c r="J5" i="18"/>
  <c r="I5" i="18"/>
  <c r="G5" i="18"/>
  <c r="F5" i="18"/>
  <c r="E5" i="18"/>
  <c r="F81" i="38"/>
  <c r="F78" i="38"/>
  <c r="F71" i="38"/>
  <c r="F67" i="38"/>
  <c r="F63" i="38"/>
  <c r="F58" i="38"/>
  <c r="F55" i="38"/>
  <c r="F52" i="38"/>
  <c r="F45" i="38"/>
  <c r="F36" i="38"/>
  <c r="F31" i="38"/>
  <c r="F26" i="38"/>
  <c r="F19" i="38"/>
  <c r="F13" i="38"/>
  <c r="F10" i="38"/>
  <c r="G81" i="38"/>
  <c r="G78" i="38"/>
  <c r="G71" i="38"/>
  <c r="G67" i="38"/>
  <c r="G63" i="38"/>
  <c r="G58" i="38"/>
  <c r="G55" i="38"/>
  <c r="G52" i="38"/>
  <c r="G83" i="38"/>
  <c r="G45" i="38"/>
  <c r="G36" i="38"/>
  <c r="G31" i="38"/>
  <c r="G26" i="38"/>
  <c r="G19" i="38"/>
  <c r="G13" i="38"/>
  <c r="G10" i="38"/>
  <c r="G38" i="38"/>
  <c r="G46" i="38" s="1"/>
  <c r="G84" i="38"/>
  <c r="H81" i="38"/>
  <c r="H78" i="38"/>
  <c r="H71" i="38"/>
  <c r="H67" i="38"/>
  <c r="H63" i="38"/>
  <c r="H58" i="38"/>
  <c r="H55" i="38"/>
  <c r="H52" i="38"/>
  <c r="N52" i="38" s="1"/>
  <c r="H45" i="38"/>
  <c r="H36" i="38"/>
  <c r="H31" i="38"/>
  <c r="H26" i="38"/>
  <c r="H19" i="38"/>
  <c r="H13" i="38"/>
  <c r="H10" i="38"/>
  <c r="I81" i="38"/>
  <c r="I78" i="38"/>
  <c r="I71" i="38"/>
  <c r="I67" i="38"/>
  <c r="I63" i="38"/>
  <c r="I58" i="38"/>
  <c r="I55" i="38"/>
  <c r="I52" i="38"/>
  <c r="I83" i="38"/>
  <c r="I45" i="38"/>
  <c r="I36" i="38"/>
  <c r="I31" i="38"/>
  <c r="I26" i="38"/>
  <c r="I19" i="38"/>
  <c r="I13" i="38"/>
  <c r="I10" i="38"/>
  <c r="I38" i="38"/>
  <c r="I46" i="38" s="1"/>
  <c r="I84" i="38"/>
  <c r="J81" i="38"/>
  <c r="J78" i="38"/>
  <c r="J71" i="38"/>
  <c r="J67" i="38"/>
  <c r="J63" i="38"/>
  <c r="J58" i="38"/>
  <c r="J55" i="38"/>
  <c r="J52" i="38"/>
  <c r="J45" i="38"/>
  <c r="J36" i="38"/>
  <c r="J31" i="38"/>
  <c r="J26" i="38"/>
  <c r="J19" i="38"/>
  <c r="J13" i="38"/>
  <c r="J10" i="38"/>
  <c r="K81" i="38"/>
  <c r="K78" i="38"/>
  <c r="K71" i="38"/>
  <c r="K67" i="38"/>
  <c r="K63" i="38"/>
  <c r="K58" i="38"/>
  <c r="K55" i="38"/>
  <c r="K52" i="38"/>
  <c r="K83" i="38"/>
  <c r="K45" i="38"/>
  <c r="K36" i="38"/>
  <c r="K31" i="38"/>
  <c r="K26" i="38"/>
  <c r="K19" i="38"/>
  <c r="K13" i="38"/>
  <c r="K10" i="38"/>
  <c r="K38" i="38"/>
  <c r="K46" i="38" s="1"/>
  <c r="K84" i="38"/>
  <c r="L81" i="38"/>
  <c r="L78" i="38"/>
  <c r="L71" i="38"/>
  <c r="L67" i="38"/>
  <c r="L63" i="38"/>
  <c r="L58" i="38"/>
  <c r="L55" i="38"/>
  <c r="L52" i="38"/>
  <c r="L45" i="38"/>
  <c r="L36" i="38"/>
  <c r="L31" i="38"/>
  <c r="L26" i="38"/>
  <c r="L19" i="38"/>
  <c r="L13" i="38"/>
  <c r="L10" i="38"/>
  <c r="M81" i="38"/>
  <c r="M78" i="38"/>
  <c r="M71" i="38"/>
  <c r="M67" i="38"/>
  <c r="M63" i="38"/>
  <c r="M58" i="38"/>
  <c r="M55" i="38"/>
  <c r="M52" i="38"/>
  <c r="M83" i="38"/>
  <c r="M45" i="38"/>
  <c r="M36" i="38"/>
  <c r="M31" i="38"/>
  <c r="M26" i="38"/>
  <c r="M19" i="38"/>
  <c r="M13" i="38"/>
  <c r="M10" i="38"/>
  <c r="M38" i="38"/>
  <c r="M46" i="38" s="1"/>
  <c r="M84" i="38"/>
  <c r="E81" i="38"/>
  <c r="E78" i="38"/>
  <c r="E71" i="38"/>
  <c r="E67" i="38"/>
  <c r="E63" i="38"/>
  <c r="E58" i="38"/>
  <c r="E55" i="38"/>
  <c r="E52" i="38"/>
  <c r="E45" i="38"/>
  <c r="E36" i="38"/>
  <c r="N36" i="38" s="1"/>
  <c r="E31" i="38"/>
  <c r="E26" i="38"/>
  <c r="N26" i="38" s="1"/>
  <c r="E19" i="38"/>
  <c r="E13" i="38"/>
  <c r="E10" i="38"/>
  <c r="E38" i="38"/>
  <c r="E46" i="38" s="1"/>
  <c r="O45" i="38"/>
  <c r="O36" i="38"/>
  <c r="O10" i="38"/>
  <c r="O38" i="38" s="1"/>
  <c r="O46" i="38"/>
  <c r="O84" i="38" s="1"/>
  <c r="P45" i="38"/>
  <c r="P36" i="38"/>
  <c r="P10" i="38"/>
  <c r="P38" i="38" s="1"/>
  <c r="P46" i="38"/>
  <c r="P84" i="38" s="1"/>
  <c r="Q45" i="38"/>
  <c r="Q36" i="38"/>
  <c r="Q10" i="38"/>
  <c r="Q38" i="38" s="1"/>
  <c r="Q46" i="38"/>
  <c r="Q84" i="38" s="1"/>
  <c r="R45" i="38"/>
  <c r="R36" i="38"/>
  <c r="R10" i="38"/>
  <c r="R38" i="38" s="1"/>
  <c r="R46" i="38"/>
  <c r="R84" i="38" s="1"/>
  <c r="S45" i="38"/>
  <c r="S36" i="38"/>
  <c r="S10" i="38"/>
  <c r="S38" i="38" s="1"/>
  <c r="S46" i="38"/>
  <c r="S84" i="38" s="1"/>
  <c r="T45" i="38"/>
  <c r="T36" i="38"/>
  <c r="T10" i="38"/>
  <c r="T38" i="38" s="1"/>
  <c r="T46" i="38"/>
  <c r="T84" i="38" s="1"/>
  <c r="U45" i="38"/>
  <c r="U36" i="38"/>
  <c r="U10" i="38"/>
  <c r="U38" i="38" s="1"/>
  <c r="U46" i="38"/>
  <c r="U84" i="38" s="1"/>
  <c r="V45" i="38"/>
  <c r="V36" i="38"/>
  <c r="V10" i="38"/>
  <c r="V38" i="38" s="1"/>
  <c r="V46" i="38"/>
  <c r="V84" i="38" s="1"/>
  <c r="W45" i="38"/>
  <c r="W36" i="38"/>
  <c r="W10" i="38"/>
  <c r="W38" i="38" s="1"/>
  <c r="W46" i="38"/>
  <c r="W84" i="38" s="1"/>
  <c r="N8" i="38"/>
  <c r="N9" i="38"/>
  <c r="N11" i="38"/>
  <c r="N12" i="38"/>
  <c r="N13" i="38"/>
  <c r="N14" i="38"/>
  <c r="N15" i="38"/>
  <c r="N16" i="38"/>
  <c r="N17" i="38"/>
  <c r="N18" i="38"/>
  <c r="N19" i="38"/>
  <c r="N20" i="38"/>
  <c r="N21" i="38"/>
  <c r="N22" i="38"/>
  <c r="N23" i="38"/>
  <c r="N24" i="38"/>
  <c r="N25" i="38"/>
  <c r="N27" i="38"/>
  <c r="N28" i="38"/>
  <c r="N29" i="38"/>
  <c r="N30" i="38"/>
  <c r="N31" i="38"/>
  <c r="N32" i="38"/>
  <c r="N33" i="38"/>
  <c r="N34" i="38"/>
  <c r="N35" i="38"/>
  <c r="N37" i="38"/>
  <c r="N39" i="38"/>
  <c r="N40" i="38"/>
  <c r="N41" i="38"/>
  <c r="N42" i="38"/>
  <c r="N43" i="38"/>
  <c r="N44" i="38"/>
  <c r="N45" i="38"/>
  <c r="N47" i="38"/>
  <c r="N48" i="38"/>
  <c r="N49" i="38"/>
  <c r="N50" i="38"/>
  <c r="N51" i="38"/>
  <c r="N53" i="38"/>
  <c r="N54" i="38"/>
  <c r="N56" i="38"/>
  <c r="N57" i="38"/>
  <c r="N58" i="38"/>
  <c r="N59" i="38"/>
  <c r="N60" i="38"/>
  <c r="N61" i="38"/>
  <c r="N62" i="38"/>
  <c r="N64" i="38"/>
  <c r="N65" i="38"/>
  <c r="N66" i="38"/>
  <c r="N68" i="38"/>
  <c r="N69" i="38"/>
  <c r="N70" i="38"/>
  <c r="N72" i="38"/>
  <c r="N73" i="38"/>
  <c r="N74" i="38"/>
  <c r="N75" i="38"/>
  <c r="N76" i="38"/>
  <c r="N77" i="38"/>
  <c r="N79" i="38"/>
  <c r="N80" i="38"/>
  <c r="N81" i="38"/>
  <c r="N82" i="38"/>
  <c r="N7" i="38"/>
  <c r="M5" i="38"/>
  <c r="L5" i="38"/>
  <c r="K5" i="38"/>
  <c r="J5" i="38"/>
  <c r="I5" i="38"/>
  <c r="H5" i="38"/>
  <c r="G5" i="38"/>
  <c r="F5" i="38"/>
  <c r="E5" i="38"/>
  <c r="C4" i="38"/>
  <c r="W52" i="38"/>
  <c r="V52" i="38"/>
  <c r="U52" i="38"/>
  <c r="T52" i="38"/>
  <c r="S52" i="38"/>
  <c r="R52" i="38"/>
  <c r="Q52" i="38"/>
  <c r="P52" i="38"/>
  <c r="O52" i="38"/>
  <c r="H1" i="39"/>
  <c r="B114" i="39"/>
  <c r="A114" i="39"/>
  <c r="B58" i="39"/>
  <c r="A58" i="39"/>
  <c r="E5" i="39"/>
  <c r="A8" i="39"/>
  <c r="A9" i="39" s="1"/>
  <c r="A10" i="39" s="1"/>
  <c r="A11" i="39" s="1"/>
  <c r="A12" i="39" s="1"/>
  <c r="A13" i="39" s="1"/>
  <c r="A14" i="39" s="1"/>
  <c r="A15" i="39" s="1"/>
  <c r="A16" i="39" s="1"/>
  <c r="A17" i="39" s="1"/>
  <c r="A18" i="39" s="1"/>
  <c r="A19" i="39" s="1"/>
  <c r="A20" i="39" s="1"/>
  <c r="A21" i="39" s="1"/>
  <c r="A22" i="39" s="1"/>
  <c r="A23" i="39" s="1"/>
  <c r="A24" i="39" s="1"/>
  <c r="A25" i="39" s="1"/>
  <c r="A26" i="39" s="1"/>
  <c r="A27" i="39" s="1"/>
  <c r="A28" i="39" s="1"/>
  <c r="A29" i="39" s="1"/>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65" i="39" s="1"/>
  <c r="A66" i="39" s="1"/>
  <c r="A67" i="39" s="1"/>
  <c r="A68" i="39" s="1"/>
  <c r="A69" i="39" s="1"/>
  <c r="A70" i="39" s="1"/>
  <c r="A71" i="39" s="1"/>
  <c r="A72" i="39" s="1"/>
  <c r="A73" i="39" s="1"/>
  <c r="A74" i="39" s="1"/>
  <c r="A75" i="39" s="1"/>
  <c r="A76" i="39" s="1"/>
  <c r="A77" i="39" s="1"/>
  <c r="A78" i="39" s="1"/>
  <c r="A79" i="39" s="1"/>
  <c r="A80" i="39" s="1"/>
  <c r="A81" i="39" s="1"/>
  <c r="A82" i="39" s="1"/>
  <c r="A83" i="39" s="1"/>
  <c r="A84" i="39" s="1"/>
  <c r="A85" i="39" s="1"/>
  <c r="A86" i="39" s="1"/>
  <c r="A87" i="39" s="1"/>
  <c r="A88" i="39" s="1"/>
  <c r="A89" i="39" s="1"/>
  <c r="A90" i="39" s="1"/>
  <c r="A91" i="39" s="1"/>
  <c r="A92" i="39" s="1"/>
  <c r="A93" i="39" s="1"/>
  <c r="A94" i="39" s="1"/>
  <c r="A95" i="39" s="1"/>
  <c r="A96" i="39" s="1"/>
  <c r="A97" i="39" s="1"/>
  <c r="A98" i="39" s="1"/>
  <c r="A99" i="39" s="1"/>
  <c r="A100" i="39" s="1"/>
  <c r="A101" i="39" s="1"/>
  <c r="A102" i="39" s="1"/>
  <c r="A103" i="39" s="1"/>
  <c r="A104" i="39" s="1"/>
  <c r="A105" i="39" s="1"/>
  <c r="A106" i="39" s="1"/>
  <c r="A107" i="39" s="1"/>
  <c r="A108" i="39" s="1"/>
  <c r="B5" i="39"/>
  <c r="A3" i="39"/>
  <c r="G58" i="39"/>
  <c r="G64" i="39"/>
  <c r="G114" i="39" s="1"/>
  <c r="H58" i="39"/>
  <c r="H64" i="39" s="1"/>
  <c r="H114" i="39" s="1"/>
  <c r="I58" i="39"/>
  <c r="I64" i="39"/>
  <c r="I114" i="39" s="1"/>
  <c r="F58" i="39"/>
  <c r="F64" i="39" s="1"/>
  <c r="F114" i="39" s="1"/>
  <c r="E58" i="39"/>
  <c r="E64" i="39"/>
  <c r="E114" i="39" s="1"/>
  <c r="D58" i="39"/>
  <c r="D64" i="39" s="1"/>
  <c r="D114" i="39" s="1"/>
  <c r="A109" i="39"/>
  <c r="A110" i="39" s="1"/>
  <c r="A111" i="39" s="1"/>
  <c r="A112" i="39" s="1"/>
  <c r="A113" i="39" s="1"/>
  <c r="E3" i="12"/>
  <c r="H9" i="45"/>
  <c r="N17" i="45" s="1"/>
  <c r="J10" i="45"/>
  <c r="H11" i="45" s="1"/>
  <c r="L8" i="45"/>
  <c r="L17" i="45"/>
  <c r="F19" i="45"/>
  <c r="F20" i="45"/>
  <c r="G20" i="45" s="1"/>
  <c r="F21" i="45"/>
  <c r="F22" i="45"/>
  <c r="G22" i="45" s="1"/>
  <c r="F23" i="45"/>
  <c r="F15" i="45"/>
  <c r="H18" i="45"/>
  <c r="H20" i="45"/>
  <c r="H22" i="45"/>
  <c r="H17" i="45"/>
  <c r="H5" i="23"/>
  <c r="H6" i="23"/>
  <c r="H7" i="23"/>
  <c r="H8" i="23"/>
  <c r="H9" i="23"/>
  <c r="H10" i="23"/>
  <c r="H11" i="23"/>
  <c r="H12" i="23"/>
  <c r="H13" i="23"/>
  <c r="H14" i="23"/>
  <c r="H15" i="23"/>
  <c r="H16" i="23"/>
  <c r="H17" i="23"/>
  <c r="H18" i="23"/>
  <c r="H19" i="23"/>
  <c r="H20" i="23"/>
  <c r="H21" i="23"/>
  <c r="H22" i="23"/>
  <c r="H23" i="23"/>
  <c r="H24" i="23"/>
  <c r="H25" i="23"/>
  <c r="H26" i="23"/>
  <c r="H27" i="23"/>
  <c r="H28" i="23"/>
  <c r="H29" i="23"/>
  <c r="H30" i="23"/>
  <c r="H31" i="23"/>
  <c r="H32" i="23"/>
  <c r="H33" i="23"/>
  <c r="H34" i="23"/>
  <c r="H35" i="23"/>
  <c r="H36" i="23"/>
  <c r="H37" i="23"/>
  <c r="H38" i="23"/>
  <c r="H39" i="23"/>
  <c r="H40" i="23"/>
  <c r="H41" i="23"/>
  <c r="H42" i="23"/>
  <c r="H43" i="23"/>
  <c r="H44" i="23"/>
  <c r="H45" i="23"/>
  <c r="H46" i="23"/>
  <c r="H47" i="23"/>
  <c r="H48" i="23"/>
  <c r="H49" i="23"/>
  <c r="H50" i="23"/>
  <c r="H51" i="23"/>
  <c r="H52" i="23"/>
  <c r="H53" i="23"/>
  <c r="H54" i="23"/>
  <c r="H55" i="23"/>
  <c r="H56" i="23"/>
  <c r="H57" i="23"/>
  <c r="H58" i="23"/>
  <c r="H59" i="23"/>
  <c r="H60" i="23"/>
  <c r="H61" i="23"/>
  <c r="H62" i="23"/>
  <c r="H63" i="23"/>
  <c r="H64" i="23"/>
  <c r="H65" i="23"/>
  <c r="H66" i="23"/>
  <c r="H67" i="23"/>
  <c r="H68" i="23"/>
  <c r="H69" i="23"/>
  <c r="H70" i="23"/>
  <c r="H71" i="23"/>
  <c r="H72" i="23"/>
  <c r="H73" i="23"/>
  <c r="H74" i="23"/>
  <c r="H75" i="23"/>
  <c r="H76" i="23"/>
  <c r="H77" i="23"/>
  <c r="H78" i="23"/>
  <c r="H79" i="23"/>
  <c r="H80" i="23"/>
  <c r="H81" i="23"/>
  <c r="H82" i="23"/>
  <c r="H83" i="23"/>
  <c r="H84" i="23"/>
  <c r="H85" i="23"/>
  <c r="H86" i="23"/>
  <c r="H87" i="23"/>
  <c r="H88" i="23"/>
  <c r="H89" i="23"/>
  <c r="H90" i="23"/>
  <c r="H91" i="23"/>
  <c r="H92" i="23"/>
  <c r="H93" i="23"/>
  <c r="H94" i="23"/>
  <c r="H95" i="23"/>
  <c r="H96" i="23"/>
  <c r="H97" i="23"/>
  <c r="H98" i="23"/>
  <c r="H99" i="23"/>
  <c r="H100" i="23"/>
  <c r="H101" i="23"/>
  <c r="H102" i="23"/>
  <c r="H103" i="23"/>
  <c r="H104" i="23"/>
  <c r="H105" i="23"/>
  <c r="H106" i="23"/>
  <c r="H107" i="23"/>
  <c r="H108" i="23"/>
  <c r="H109" i="23"/>
  <c r="H110" i="23"/>
  <c r="H4" i="23"/>
  <c r="G23" i="45" l="1"/>
  <c r="H23" i="45"/>
  <c r="G21" i="45"/>
  <c r="H21" i="45"/>
  <c r="G19" i="45"/>
  <c r="H19" i="45"/>
  <c r="H27" i="45"/>
  <c r="I27" i="45" s="1"/>
  <c r="F28" i="45" s="1"/>
  <c r="D21" i="45" s="1"/>
  <c r="H25" i="45"/>
  <c r="B9" i="26"/>
  <c r="E83" i="38"/>
  <c r="E84" i="38" s="1"/>
  <c r="L83" i="38"/>
  <c r="J83" i="38"/>
  <c r="N67" i="38"/>
  <c r="H83" i="38"/>
  <c r="F83" i="38"/>
  <c r="N78" i="38"/>
  <c r="L38" i="38"/>
  <c r="L46" i="38" s="1"/>
  <c r="J38" i="38"/>
  <c r="J46" i="38" s="1"/>
  <c r="N10" i="38"/>
  <c r="H38" i="38"/>
  <c r="N55" i="38"/>
  <c r="N63" i="38"/>
  <c r="N71" i="38"/>
  <c r="F38" i="38"/>
  <c r="F46" i="38" s="1"/>
  <c r="M37" i="18"/>
  <c r="M45" i="18" s="1"/>
  <c r="M86" i="18" s="1"/>
  <c r="L37" i="18"/>
  <c r="L45" i="18" s="1"/>
  <c r="L86" i="18" s="1"/>
  <c r="K37" i="18"/>
  <c r="K45" i="18" s="1"/>
  <c r="K86" i="18" s="1"/>
  <c r="J37" i="18"/>
  <c r="J45" i="18" s="1"/>
  <c r="J86" i="18" s="1"/>
  <c r="I37" i="18"/>
  <c r="I45" i="18" s="1"/>
  <c r="I86" i="18" s="1"/>
  <c r="N12" i="18"/>
  <c r="H37" i="18"/>
  <c r="N25" i="18"/>
  <c r="N54" i="18"/>
  <c r="N60" i="18"/>
  <c r="N85" i="18" s="1"/>
  <c r="N69" i="18"/>
  <c r="G37" i="18"/>
  <c r="G45" i="18" s="1"/>
  <c r="G86" i="18" s="1"/>
  <c r="F37" i="18"/>
  <c r="F45" i="18" s="1"/>
  <c r="F86" i="18" s="1"/>
  <c r="E86" i="18"/>
  <c r="N38" i="38" l="1"/>
  <c r="H46" i="38"/>
  <c r="N46" i="38" s="1"/>
  <c r="H84" i="38"/>
  <c r="N83" i="38"/>
  <c r="N84" i="38" s="1"/>
  <c r="J84" i="38"/>
  <c r="H45" i="18"/>
  <c r="N37" i="18"/>
  <c r="F84" i="38"/>
  <c r="L84" i="38"/>
  <c r="N45" i="18" l="1"/>
  <c r="N86" i="18" s="1"/>
  <c r="H86" i="18"/>
</calcChain>
</file>

<file path=xl/comments1.xml><?xml version="1.0" encoding="utf-8"?>
<comments xmlns="http://schemas.openxmlformats.org/spreadsheetml/2006/main">
  <authors>
    <author>MF</author>
  </authors>
  <commentList>
    <comment ref="A6" authorId="0" shapeId="0">
      <text>
        <r>
          <rPr>
            <b/>
            <sz val="8"/>
            <color indexed="81"/>
            <rFont val="Tahoma"/>
            <charset val="238"/>
          </rPr>
          <t>MF:</t>
        </r>
        <r>
          <rPr>
            <sz val="8"/>
            <color indexed="81"/>
            <rFont val="Tahoma"/>
            <charset val="238"/>
          </rPr>
          <t xml:space="preserve">
Název akce na  max. 100 znaků</t>
        </r>
      </text>
    </comment>
    <comment ref="A8" authorId="0" shapeId="0">
      <text>
        <r>
          <rPr>
            <b/>
            <sz val="8"/>
            <color indexed="81"/>
            <rFont val="Tahoma"/>
            <charset val="238"/>
          </rPr>
          <t>MF:</t>
        </r>
        <r>
          <rPr>
            <sz val="8"/>
            <color indexed="81"/>
            <rFont val="Tahoma"/>
            <charset val="238"/>
          </rPr>
          <t xml:space="preserve">
Název investora na max 100 znaků
</t>
        </r>
      </text>
    </comment>
    <comment ref="B10" authorId="0" shapeId="0">
      <text>
        <r>
          <rPr>
            <b/>
            <sz val="8"/>
            <color indexed="81"/>
            <rFont val="Tahoma"/>
            <charset val="238"/>
          </rPr>
          <t>MF:</t>
        </r>
        <r>
          <rPr>
            <sz val="8"/>
            <color indexed="81"/>
            <rFont val="Tahoma"/>
            <charset val="238"/>
          </rPr>
          <t xml:space="preserve">
 Identifikační číslo investora - bude ověřeno kontrolním algoritmem
</t>
        </r>
      </text>
    </comment>
    <comment ref="M10" authorId="0" shapeId="0">
      <text>
        <r>
          <rPr>
            <b/>
            <sz val="8"/>
            <color indexed="81"/>
            <rFont val="Tahoma"/>
            <charset val="238"/>
          </rPr>
          <t>MF:</t>
        </r>
        <r>
          <rPr>
            <sz val="8"/>
            <color indexed="81"/>
            <rFont val="Tahoma"/>
            <charset val="238"/>
          </rPr>
          <t xml:space="preserve">
  První část rodného čísla</t>
        </r>
      </text>
    </comment>
    <comment ref="R10" authorId="0" shapeId="0">
      <text>
        <r>
          <rPr>
            <b/>
            <sz val="8"/>
            <color indexed="81"/>
            <rFont val="Tahoma"/>
            <charset val="238"/>
          </rPr>
          <t>MF:</t>
        </r>
        <r>
          <rPr>
            <sz val="8"/>
            <color indexed="81"/>
            <rFont val="Tahoma"/>
            <charset val="238"/>
          </rPr>
          <t xml:space="preserve">
 Druhá část rodného čísla
</t>
        </r>
      </text>
    </comment>
  </commentList>
</comments>
</file>

<file path=xl/comments2.xml><?xml version="1.0" encoding="utf-8"?>
<comments xmlns="http://schemas.openxmlformats.org/spreadsheetml/2006/main">
  <authors>
    <author>MF</author>
  </authors>
  <commentList>
    <comment ref="M1" authorId="0" shapeId="0">
      <text>
        <r>
          <rPr>
            <b/>
            <sz val="8"/>
            <color indexed="81"/>
            <rFont val="Tahoma"/>
            <charset val="238"/>
          </rPr>
          <t>MF:</t>
        </r>
        <r>
          <rPr>
            <sz val="8"/>
            <color indexed="81"/>
            <rFont val="Tahoma"/>
            <charset val="238"/>
          </rPr>
          <t xml:space="preserve">
Zde lze vložit aktuální rok</t>
        </r>
      </text>
    </comment>
    <comment ref="C4" authorId="0" shapeId="0">
      <text>
        <r>
          <rPr>
            <b/>
            <sz val="8"/>
            <color indexed="81"/>
            <rFont val="Tahoma"/>
            <charset val="238"/>
          </rPr>
          <t>MF:</t>
        </r>
        <r>
          <rPr>
            <sz val="8"/>
            <color indexed="81"/>
            <rFont val="Tahoma"/>
            <charset val="238"/>
          </rPr>
          <t xml:space="preserve">
Evidenční číslo lze vložit jen na formukáři RA 80</t>
        </r>
      </text>
    </comment>
    <comment ref="C7" authorId="0" shapeId="0">
      <text>
        <r>
          <rPr>
            <b/>
            <sz val="8"/>
            <color indexed="81"/>
            <rFont val="Tahoma"/>
            <charset val="238"/>
          </rPr>
          <t>MF:</t>
        </r>
        <r>
          <rPr>
            <sz val="8"/>
            <color indexed="81"/>
            <rFont val="Tahoma"/>
            <charset val="238"/>
          </rPr>
          <t xml:space="preserve">
Uvádí se náklady služeb podle mandátních smluv,kdy se investorská organizace nechá zastupovat ve stavebním řízení, ve výkonu stavebního dozoru, v zabezpečení přípravy výběrových řízení a pod. a to v případech kdy se jedná o činnosti zabezpečující pořízení nebo technické zhodnocení dlouhodobého majetku.</t>
        </r>
      </text>
    </comment>
    <comment ref="C8" authorId="0" shapeId="0">
      <text>
        <r>
          <rPr>
            <b/>
            <sz val="8"/>
            <color indexed="81"/>
            <rFont val="Tahoma"/>
            <charset val="238"/>
          </rPr>
          <t>MF:</t>
        </r>
        <r>
          <rPr>
            <sz val="8"/>
            <color indexed="81"/>
            <rFont val="Tahoma"/>
            <charset val="238"/>
          </rPr>
          <t xml:space="preserve">
Uvádí se náklady na pořízení dokumentace pro územní a stavební řízení podle stavebního řádu a dokumentace skutečného provedení stavby.</t>
        </r>
      </text>
    </comment>
    <comment ref="C9" authorId="0" shapeId="0">
      <text>
        <r>
          <rPr>
            <b/>
            <sz val="8"/>
            <color indexed="81"/>
            <rFont val="Tahoma"/>
            <charset val="238"/>
          </rPr>
          <t>MF:</t>
        </r>
        <r>
          <rPr>
            <sz val="8"/>
            <color indexed="81"/>
            <rFont val="Tahoma"/>
            <charset val="238"/>
          </rPr>
          <t xml:space="preserve">
 Uvádí se náklady na výkupy pozemků, které jsou nezbytnou podmínkou realizace stavby,tj.stavba bude na pozemku umístěna atd.</t>
        </r>
      </text>
    </comment>
    <comment ref="C10" authorId="0" shapeId="0">
      <text>
        <r>
          <rPr>
            <b/>
            <sz val="8"/>
            <color indexed="81"/>
            <rFont val="Tahoma"/>
            <charset val="238"/>
          </rPr>
          <t>MF:</t>
        </r>
        <r>
          <rPr>
            <sz val="8"/>
            <color indexed="81"/>
            <rFont val="Tahoma"/>
            <charset val="238"/>
          </rPr>
          <t xml:space="preserve">
Uvádí se náklady na úplatné převody nemovitostí,které jsou nezbytnou podmínkou realizace stavby, tj.vykoupené budovy a stavby budou odstraněny atd.</t>
        </r>
      </text>
    </comment>
    <comment ref="C11" authorId="0" shapeId="0">
      <text>
        <r>
          <rPr>
            <b/>
            <sz val="8"/>
            <color indexed="81"/>
            <rFont val="Tahoma"/>
            <charset val="238"/>
          </rPr>
          <t>MF:</t>
        </r>
        <r>
          <rPr>
            <sz val="8"/>
            <color indexed="81"/>
            <rFont val="Tahoma"/>
            <charset val="238"/>
          </rPr>
          <t xml:space="preserve">
 Uvádí se náklady, které se nedají zařadit do výše uvedených  řádků 8121 1 až 8121 4 tj. na příklad náklady na architektonické a urbanistické soutěže, náklady na výběrová řízení při zadávání inženýrských činností, vypracování projekt.dokumentací, staveb, strojů a zařízení a pod. Uvádí se rovněž náklady na geologické průzkumy, poplatky za vydání územního rozhodnutí, stavebního povolení a pod. </t>
        </r>
      </text>
    </comment>
    <comment ref="C12" authorId="0" shapeId="0">
      <text>
        <r>
          <rPr>
            <b/>
            <sz val="8"/>
            <color indexed="81"/>
            <rFont val="Tahoma"/>
            <charset val="238"/>
          </rPr>
          <t>MF:</t>
        </r>
        <r>
          <rPr>
            <sz val="8"/>
            <color indexed="81"/>
            <rFont val="Tahoma"/>
            <charset val="238"/>
          </rPr>
          <t xml:space="preserve">
 Součet řádků 8121 1 + 8121 2 + 8121 3 + 8121 4 + 8121 9</t>
        </r>
      </text>
    </comment>
    <comment ref="C13" authorId="0" shapeId="0">
      <text>
        <r>
          <rPr>
            <b/>
            <sz val="8"/>
            <color indexed="81"/>
            <rFont val="Tahoma"/>
            <charset val="238"/>
          </rPr>
          <t>MF:</t>
        </r>
        <r>
          <rPr>
            <sz val="8"/>
            <color indexed="81"/>
            <rFont val="Tahoma"/>
            <charset val="238"/>
          </rPr>
          <t xml:space="preserve">
Uvádí se náklady souhrnu všech stavebních objektů (SO) uvedených ve schválené dokumentaci stavby. Stavbou se rozumí pořízení a technické zhodnocení hmotného dlouhodobého majetku účtové tř.021 budovy, haly a stavby. </t>
        </r>
      </text>
    </comment>
    <comment ref="C14" authorId="0" shapeId="0">
      <text>
        <r>
          <rPr>
            <b/>
            <sz val="8"/>
            <color indexed="81"/>
            <rFont val="Tahoma"/>
            <charset val="238"/>
          </rPr>
          <t>MF:</t>
        </r>
        <r>
          <rPr>
            <sz val="8"/>
            <color indexed="81"/>
            <rFont val="Tahoma"/>
            <charset val="238"/>
          </rPr>
          <t xml:space="preserve">
 Uvádí se náklady souhrnu všech provozních souborů (PS) uvedených ve schválené dokumentaci stavby.</t>
        </r>
      </text>
    </comment>
    <comment ref="C15" authorId="0" shapeId="0">
      <text>
        <r>
          <rPr>
            <b/>
            <sz val="8"/>
            <color indexed="81"/>
            <rFont val="Tahoma"/>
            <charset val="238"/>
          </rPr>
          <t>MF:</t>
        </r>
        <r>
          <rPr>
            <sz val="8"/>
            <color indexed="81"/>
            <rFont val="Tahoma"/>
            <charset val="238"/>
          </rPr>
          <t xml:space="preserve">
Uvádí se náklady na pořízení a tech.zhodnocení všech druhů dopravních prostředků
</t>
        </r>
      </text>
    </comment>
    <comment ref="C16" authorId="0" shapeId="0">
      <text>
        <r>
          <rPr>
            <b/>
            <sz val="8"/>
            <color indexed="81"/>
            <rFont val="Tahoma"/>
            <charset val="238"/>
          </rPr>
          <t>MF:</t>
        </r>
        <r>
          <rPr>
            <sz val="8"/>
            <color indexed="81"/>
            <rFont val="Tahoma"/>
            <charset val="238"/>
          </rPr>
          <t xml:space="preserve">
Uvádí se náklady na pořízení a tech.zhodnocení hardware a ostatních zařízení výpočetních a informačních systémů </t>
        </r>
      </text>
    </comment>
    <comment ref="C17" authorId="0" shapeId="0">
      <text>
        <r>
          <rPr>
            <b/>
            <sz val="8"/>
            <color indexed="81"/>
            <rFont val="Tahoma"/>
            <charset val="238"/>
          </rPr>
          <t>MF:</t>
        </r>
        <r>
          <rPr>
            <sz val="8"/>
            <color indexed="81"/>
            <rFont val="Tahoma"/>
            <charset val="238"/>
          </rPr>
          <t xml:space="preserve">
 Uvádí se náklady (výdaje) na vojenskou techniku a zařízení určené ministerstvem obrany. </t>
        </r>
      </text>
    </comment>
    <comment ref="C18" authorId="0" shapeId="0">
      <text>
        <r>
          <rPr>
            <b/>
            <sz val="8"/>
            <color indexed="81"/>
            <rFont val="Tahoma"/>
            <charset val="238"/>
          </rPr>
          <t>MF:</t>
        </r>
        <r>
          <rPr>
            <sz val="8"/>
            <color indexed="81"/>
            <rFont val="Tahoma"/>
            <charset val="238"/>
          </rPr>
          <t xml:space="preserve">
 Uvádí se náklady (výdaje) na zdravotnickou techniku a zařízení</t>
        </r>
      </text>
    </comment>
    <comment ref="C19" authorId="0" shapeId="0">
      <text>
        <r>
          <rPr>
            <b/>
            <sz val="8"/>
            <color indexed="81"/>
            <rFont val="Tahoma"/>
            <charset val="238"/>
          </rPr>
          <t>MF:</t>
        </r>
        <r>
          <rPr>
            <sz val="8"/>
            <color indexed="81"/>
            <rFont val="Tahoma"/>
            <charset val="238"/>
          </rPr>
          <t xml:space="preserve">
Uvádí se náklady na pořízení a technické zhodnocení jiných než výše uvedených strojů,zařízení a inventáře</t>
        </r>
      </text>
    </comment>
    <comment ref="C20" authorId="0" shapeId="0">
      <text>
        <r>
          <rPr>
            <b/>
            <sz val="8"/>
            <color indexed="81"/>
            <rFont val="Tahoma"/>
            <charset val="238"/>
          </rPr>
          <t>MF:</t>
        </r>
        <r>
          <rPr>
            <sz val="8"/>
            <color indexed="81"/>
            <rFont val="Tahoma"/>
            <charset val="238"/>
          </rPr>
          <t xml:space="preserve">
Součet řádků 8126 1 + 8126 2 + 8126 3 +  8126 9</t>
        </r>
      </text>
    </comment>
    <comment ref="C21" authorId="0" shapeId="0">
      <text>
        <r>
          <rPr>
            <b/>
            <sz val="8"/>
            <color indexed="81"/>
            <rFont val="Tahoma"/>
            <charset val="238"/>
          </rPr>
          <t>MF:</t>
        </r>
        <r>
          <rPr>
            <sz val="8"/>
            <color indexed="81"/>
            <rFont val="Tahoma"/>
            <charset val="238"/>
          </rPr>
          <t xml:space="preserve">
Uvádí se náklady na pořízení a tech.zhodnocení programového vybavení (software) výpočetních a inform.systémů</t>
        </r>
      </text>
    </comment>
    <comment ref="C22" authorId="0" shapeId="0">
      <text>
        <r>
          <rPr>
            <b/>
            <sz val="8"/>
            <color indexed="81"/>
            <rFont val="Tahoma"/>
            <charset val="238"/>
          </rPr>
          <t>MF:</t>
        </r>
        <r>
          <rPr>
            <sz val="8"/>
            <color indexed="81"/>
            <rFont val="Tahoma"/>
            <charset val="238"/>
          </rPr>
          <t xml:space="preserve">
Uvádí se náklady vynaložené na pořízení ocenitelných průmyslových, autorských a jiných práv</t>
        </r>
      </text>
    </comment>
    <comment ref="C23" authorId="0" shapeId="0">
      <text>
        <r>
          <rPr>
            <b/>
            <sz val="8"/>
            <color indexed="81"/>
            <rFont val="Tahoma"/>
            <charset val="238"/>
          </rPr>
          <t>MF:</t>
        </r>
        <r>
          <rPr>
            <sz val="8"/>
            <color indexed="81"/>
            <rFont val="Tahoma"/>
            <charset val="238"/>
          </rPr>
          <t xml:space="preserve">
 Uvádí se náklady vynaložené na pořízení výsledků výzkumné a obdobné činnosti </t>
        </r>
      </text>
    </comment>
    <comment ref="C24" authorId="0" shapeId="0">
      <text>
        <r>
          <rPr>
            <b/>
            <sz val="8"/>
            <color indexed="81"/>
            <rFont val="Tahoma"/>
            <charset val="238"/>
          </rPr>
          <t>MF:</t>
        </r>
        <r>
          <rPr>
            <sz val="8"/>
            <color indexed="81"/>
            <rFont val="Tahoma"/>
            <charset val="238"/>
          </rPr>
          <t xml:space="preserve">
Uvádí se náklady na pořízení a technické zhodnocení jiného než výše uvedeného nehmot.majetku jako jsou objemové studie, investiční záměry, územně plánovací dokumentace atd.</t>
        </r>
      </text>
    </comment>
    <comment ref="C25" authorId="0" shapeId="0">
      <text>
        <r>
          <rPr>
            <b/>
            <sz val="8"/>
            <color indexed="81"/>
            <rFont val="Tahoma"/>
            <charset val="238"/>
          </rPr>
          <t>MF:</t>
        </r>
        <r>
          <rPr>
            <sz val="8"/>
            <color indexed="81"/>
            <rFont val="Tahoma"/>
            <charset val="238"/>
          </rPr>
          <t xml:space="preserve">
Součet řádků 8127 1 + 8127 2 + 8127 3 + 8127  9</t>
        </r>
      </text>
    </comment>
    <comment ref="C26" authorId="0" shapeId="0">
      <text>
        <r>
          <rPr>
            <b/>
            <sz val="8"/>
            <color indexed="81"/>
            <rFont val="Tahoma"/>
            <charset val="238"/>
          </rPr>
          <t>MF:</t>
        </r>
        <r>
          <rPr>
            <sz val="8"/>
            <color indexed="81"/>
            <rFont val="Tahoma"/>
            <charset val="238"/>
          </rPr>
          <t xml:space="preserve">
Uvádí se náklady na pořízení a technické zhodnocení pěstitelských celků trvalých porostů.</t>
        </r>
      </text>
    </comment>
    <comment ref="C27" authorId="0" shapeId="0">
      <text>
        <r>
          <rPr>
            <b/>
            <sz val="8"/>
            <color indexed="81"/>
            <rFont val="Tahoma"/>
            <charset val="238"/>
          </rPr>
          <t>MF:</t>
        </r>
        <r>
          <rPr>
            <sz val="8"/>
            <color indexed="81"/>
            <rFont val="Tahoma"/>
            <charset val="238"/>
          </rPr>
          <t xml:space="preserve">
 Uvádí se odvody za odnětí zemědělské půdy a poplatky za odnětí lesní půdy.</t>
        </r>
      </text>
    </comment>
    <comment ref="C28" authorId="0" shapeId="0">
      <text>
        <r>
          <rPr>
            <b/>
            <sz val="8"/>
            <color indexed="81"/>
            <rFont val="Tahoma"/>
            <charset val="238"/>
          </rPr>
          <t>MF:</t>
        </r>
        <r>
          <rPr>
            <sz val="8"/>
            <color indexed="81"/>
            <rFont val="Tahoma"/>
            <charset val="238"/>
          </rPr>
          <t xml:space="preserve">
 Uvádí se náklady úplatného převodu pozemků k jinému účelu než je uvedeno v řádku 8121 3</t>
        </r>
      </text>
    </comment>
    <comment ref="C29" authorId="0" shapeId="0">
      <text>
        <r>
          <rPr>
            <b/>
            <sz val="8"/>
            <color indexed="81"/>
            <rFont val="Tahoma"/>
            <charset val="238"/>
          </rPr>
          <t>MF:</t>
        </r>
        <r>
          <rPr>
            <sz val="8"/>
            <color indexed="81"/>
            <rFont val="Tahoma"/>
            <charset val="238"/>
          </rPr>
          <t xml:space="preserve">
Uvádí se náklady úplatného převodu nemovitostí k jinému účelu než je uvedeno v řádku 8121 4</t>
        </r>
      </text>
    </comment>
    <comment ref="C30" authorId="0" shapeId="0">
      <text>
        <r>
          <rPr>
            <b/>
            <sz val="8"/>
            <color indexed="81"/>
            <rFont val="Tahoma"/>
            <charset val="238"/>
          </rPr>
          <t>MF:</t>
        </r>
        <r>
          <rPr>
            <sz val="8"/>
            <color indexed="81"/>
            <rFont val="Tahoma"/>
            <charset val="238"/>
          </rPr>
          <t xml:space="preserve">
 Uvádí se úrokové náklady úvěrů,u kterých se neuvažuje resp.nebyla poskytnuta záruka státního rozpočtu a to pouze po dobu výstavby. V případě, že se provádí úhrada úroků před zahájením a po ukončení stavby pak se jedná o běžný výdaj, který se vede na řádku 8228 5 formuláře RA 82.</t>
        </r>
      </text>
    </comment>
    <comment ref="C31" authorId="0" shapeId="0">
      <text>
        <r>
          <rPr>
            <b/>
            <sz val="8"/>
            <color indexed="81"/>
            <rFont val="Tahoma"/>
            <charset val="238"/>
          </rPr>
          <t>MF:</t>
        </r>
        <r>
          <rPr>
            <sz val="8"/>
            <color indexed="81"/>
            <rFont val="Tahoma"/>
            <charset val="238"/>
          </rPr>
          <t xml:space="preserve">
 Uvádí se úrokové náklady úvěrů,u kterých se uvažuje resp.byla poskytnuta záruka státního rozpočtu, při čemž záruku může poskytnout pouze vláda ČR.Ostatní podmínky jsou stejné jako u řádku 8128 5.</t>
        </r>
      </text>
    </comment>
    <comment ref="C32" authorId="0" shapeId="0">
      <text>
        <r>
          <rPr>
            <b/>
            <sz val="8"/>
            <color indexed="81"/>
            <rFont val="Tahoma"/>
            <charset val="238"/>
          </rPr>
          <t>MF:</t>
        </r>
        <r>
          <rPr>
            <sz val="8"/>
            <color indexed="81"/>
            <rFont val="Tahoma"/>
            <charset val="238"/>
          </rPr>
          <t xml:space="preserve">
 Uvádí se úrokové náklady dodavatelských úvěrů (definice viz řádek 8149 2) v případě, že jsou v příslušné smlouvě specifikovány.V opačném případě jsou součástí splátek tohoto úvěru viz řádek 8139 2.</t>
        </r>
      </text>
    </comment>
    <comment ref="C33" authorId="0" shapeId="0">
      <text>
        <r>
          <rPr>
            <b/>
            <sz val="8"/>
            <color indexed="81"/>
            <rFont val="Tahoma"/>
            <charset val="238"/>
          </rPr>
          <t>MF:</t>
        </r>
        <r>
          <rPr>
            <sz val="8"/>
            <color indexed="81"/>
            <rFont val="Tahoma"/>
            <charset val="238"/>
          </rPr>
          <t xml:space="preserve">
 Uvádí se příspěvky na tzv. účelně vynaložené náklady jiným organizacím, které v souladu s účetní osnovou vstupují do pořizovací ceny investice tj. podíly na účelně vynaložených nákladech dodavatele spojených s připojením a zajištěním požadovaného příkonu nebo požadované dodávky plynu a tepla, jakož i úhrada vlastníkovi rozvodného zařízení na přeložku tohoto zařízení.</t>
        </r>
      </text>
    </comment>
    <comment ref="C34" authorId="0" shapeId="0">
      <text>
        <r>
          <rPr>
            <b/>
            <sz val="8"/>
            <color indexed="81"/>
            <rFont val="Tahoma"/>
            <charset val="238"/>
          </rPr>
          <t>MF:</t>
        </r>
        <r>
          <rPr>
            <sz val="8"/>
            <color indexed="81"/>
            <rFont val="Tahoma"/>
            <charset val="238"/>
          </rPr>
          <t xml:space="preserve">
Uvádí se náklady na pořízení základního stáda hospodářských zvířat a jiné investiční náklady, které nelze přiřadit k výše uvedeným ukazatelům.</t>
        </r>
      </text>
    </comment>
    <comment ref="C35" authorId="0" shapeId="0">
      <text>
        <r>
          <rPr>
            <b/>
            <sz val="8"/>
            <color indexed="81"/>
            <rFont val="Tahoma"/>
            <charset val="238"/>
          </rPr>
          <t>MF:</t>
        </r>
        <r>
          <rPr>
            <sz val="8"/>
            <color indexed="81"/>
            <rFont val="Tahoma"/>
            <charset val="238"/>
          </rPr>
          <t xml:space="preserve">
 Součet řádků 8128 1 + 8128 2 + 8128 3 + 8128 4 + 8128 5 +8128 6 + 8128 7 + 8128 8 + 8128 9</t>
        </r>
      </text>
    </comment>
    <comment ref="C36" authorId="0" shapeId="0">
      <text>
        <r>
          <rPr>
            <b/>
            <sz val="8"/>
            <color indexed="81"/>
            <rFont val="Tahoma"/>
            <charset val="238"/>
          </rPr>
          <t>MF:</t>
        </r>
        <r>
          <rPr>
            <sz val="8"/>
            <color indexed="81"/>
            <rFont val="Tahoma"/>
            <charset val="238"/>
          </rPr>
          <t xml:space="preserve">
Uvádí se pouze rozpočtové údaje podle metodiky stanovené správcem programu.</t>
        </r>
      </text>
    </comment>
    <comment ref="C37" authorId="0" shapeId="0">
      <text>
        <r>
          <rPr>
            <b/>
            <sz val="8"/>
            <color indexed="81"/>
            <rFont val="Tahoma"/>
            <charset val="238"/>
          </rPr>
          <t>MF:</t>
        </r>
        <r>
          <rPr>
            <sz val="8"/>
            <color indexed="81"/>
            <rFont val="Tahoma"/>
            <charset val="238"/>
          </rPr>
          <t xml:space="preserve">
Součet řádků 8121S + 8124 + 8125 + 8126S + 8127S +  8128S + 8129</t>
        </r>
      </text>
    </comment>
    <comment ref="C38" authorId="0" shapeId="0">
      <text>
        <r>
          <rPr>
            <b/>
            <sz val="8"/>
            <color indexed="81"/>
            <rFont val="Tahoma"/>
            <charset val="238"/>
          </rPr>
          <t>MF:</t>
        </r>
        <r>
          <rPr>
            <sz val="8"/>
            <color indexed="81"/>
            <rFont val="Tahoma"/>
            <charset val="238"/>
          </rPr>
          <t xml:space="preserve">
Uvádí se úhrady splátek návratných finančních výpomocí poskytnutých ze státního rozpočtu.</t>
        </r>
      </text>
    </comment>
    <comment ref="C39" authorId="0" shapeId="0">
      <text>
        <r>
          <rPr>
            <b/>
            <sz val="8"/>
            <color indexed="81"/>
            <rFont val="Tahoma"/>
            <charset val="238"/>
          </rPr>
          <t>MF:</t>
        </r>
        <r>
          <rPr>
            <sz val="8"/>
            <color indexed="81"/>
            <rFont val="Tahoma"/>
            <charset val="238"/>
          </rPr>
          <t xml:space="preserve">
 Uvádí se úhrady splátek jistin úvěrů zaručených vládou ČR.</t>
        </r>
      </text>
    </comment>
    <comment ref="C40" authorId="0" shapeId="0">
      <text>
        <r>
          <rPr>
            <b/>
            <sz val="8"/>
            <color indexed="81"/>
            <rFont val="Tahoma"/>
            <charset val="238"/>
          </rPr>
          <t>MF:</t>
        </r>
        <r>
          <rPr>
            <sz val="8"/>
            <color indexed="81"/>
            <rFont val="Tahoma"/>
            <charset val="238"/>
          </rPr>
          <t xml:space="preserve">
 Uvádí se úhrady splátek jistin komerčních úvěrů poskytnutých bez záruky vlády ČR.</t>
        </r>
      </text>
    </comment>
    <comment ref="C41" authorId="0" shapeId="0">
      <text>
        <r>
          <rPr>
            <b/>
            <sz val="8"/>
            <color indexed="81"/>
            <rFont val="Tahoma"/>
            <charset val="238"/>
          </rPr>
          <t>MF:</t>
        </r>
        <r>
          <rPr>
            <sz val="8"/>
            <color indexed="81"/>
            <rFont val="Tahoma"/>
            <charset val="238"/>
          </rPr>
          <t xml:space="preserve">
 Uvádí se příspěvky poskytované na základě smlouvy o sdružení prostředků k pořízení nebo technickému zhodnocení dlouhodobého hmotného majetku.</t>
        </r>
      </text>
    </comment>
    <comment ref="C42" authorId="0" shapeId="0">
      <text>
        <r>
          <rPr>
            <b/>
            <sz val="8"/>
            <color indexed="81"/>
            <rFont val="Tahoma"/>
            <charset val="238"/>
          </rPr>
          <t>MF:</t>
        </r>
        <r>
          <rPr>
            <sz val="8"/>
            <color indexed="81"/>
            <rFont val="Tahoma"/>
            <charset val="238"/>
          </rPr>
          <t xml:space="preserve">
 Uvádí se úhrady splátek dodavatelských úvěrů tj.úvěrů, které budou poskytnuty v rámci smluv o energetických službách v systému Energy performance contracting  uzavíraných podle metodických pokynů "Aplikace metody EPC veveřejném sektoru" vydaných MPO v roce 1999, nebo dodavatelských úvěrů osouhlasených MF.</t>
        </r>
      </text>
    </comment>
    <comment ref="C43" authorId="0" shapeId="0">
      <text>
        <r>
          <rPr>
            <b/>
            <sz val="8"/>
            <color indexed="81"/>
            <rFont val="Tahoma"/>
            <charset val="238"/>
          </rPr>
          <t>MF:</t>
        </r>
        <r>
          <rPr>
            <sz val="8"/>
            <color indexed="81"/>
            <rFont val="Tahoma"/>
            <charset val="238"/>
          </rPr>
          <t xml:space="preserve">
Uvádí se finanční potřeby,které nelze zařadit do řádků 8139 1 a 8139 2.</t>
        </r>
      </text>
    </comment>
    <comment ref="C44" authorId="0" shapeId="0">
      <text>
        <r>
          <rPr>
            <b/>
            <sz val="8"/>
            <color indexed="81"/>
            <rFont val="Tahoma"/>
            <charset val="238"/>
          </rPr>
          <t>MF:</t>
        </r>
        <r>
          <rPr>
            <sz val="8"/>
            <color indexed="81"/>
            <rFont val="Tahoma"/>
            <charset val="238"/>
          </rPr>
          <t xml:space="preserve">
Součet řádků 8139 1 + 8139 2 + 8139 9</t>
        </r>
      </text>
    </comment>
    <comment ref="C45" authorId="0" shapeId="0">
      <text>
        <r>
          <rPr>
            <b/>
            <sz val="8"/>
            <color indexed="81"/>
            <rFont val="Tahoma"/>
            <charset val="238"/>
          </rPr>
          <t>MF:</t>
        </r>
        <r>
          <rPr>
            <sz val="8"/>
            <color indexed="81"/>
            <rFont val="Tahoma"/>
            <charset val="238"/>
          </rPr>
          <t xml:space="preserve">
 Součet řádků  812 S + 8130 + 8131 + 8132 + 8139 S</t>
        </r>
      </text>
    </comment>
    <comment ref="C47" authorId="0" shapeId="0">
      <text>
        <r>
          <rPr>
            <b/>
            <sz val="8"/>
            <color indexed="81"/>
            <rFont val="Tahoma"/>
            <charset val="238"/>
          </rPr>
          <t>MF:</t>
        </r>
        <r>
          <rPr>
            <sz val="8"/>
            <color indexed="81"/>
            <rFont val="Tahoma"/>
            <charset val="238"/>
          </rPr>
          <t xml:space="preserve">
Uvádí se veškeré vlastní zdroje kterými disponuje investor tj.odpisy,rozdělení zisku,výnosy z prodeje dlouhodobého majetku atd.</t>
        </r>
      </text>
    </comment>
    <comment ref="C48" authorId="0" shapeId="0">
      <text>
        <r>
          <rPr>
            <b/>
            <sz val="8"/>
            <color indexed="81"/>
            <rFont val="Tahoma"/>
            <charset val="238"/>
          </rPr>
          <t>MF:</t>
        </r>
        <r>
          <rPr>
            <sz val="8"/>
            <color indexed="81"/>
            <rFont val="Tahoma"/>
            <charset val="238"/>
          </rPr>
          <t xml:space="preserve">
Uvádí se přijaté bankovní úvěry,u kterých se neuvažuje resp.nebyla poskytnuta záruka schválená vládou. </t>
        </r>
      </text>
    </comment>
    <comment ref="C49" authorId="0" shapeId="0">
      <text>
        <r>
          <rPr>
            <b/>
            <sz val="8"/>
            <color indexed="81"/>
            <rFont val="Tahoma"/>
            <charset val="238"/>
          </rPr>
          <t>MF:</t>
        </r>
        <r>
          <rPr>
            <sz val="8"/>
            <color indexed="81"/>
            <rFont val="Tahoma"/>
            <charset val="238"/>
          </rPr>
          <t xml:space="preserve">
Uvádí se úvěry,u kterých se počítá resp.byla poskytnuta záruka schválená vládou, určené na financování investičních akcí stanovených MF v rámci schválené dokumentace programu. Příjemcem úvěru bude Konsolidační banka s.p.ú.  (KoB) nebo Česko moravská záruční a rozvojová banka  (ČMZRB), které budou provádět úhrady faktur za provedené práce a dodávky a poskytovat zálohy dodavatelům podle pravidel dohodnutých mezi MF a těmito bankami s tím,že investor účtuje o těchto úhradách způsobem stanoveným ministerstvem financí.</t>
        </r>
      </text>
    </comment>
    <comment ref="C50" authorId="0" shapeId="0">
      <text>
        <r>
          <rPr>
            <b/>
            <sz val="8"/>
            <color indexed="81"/>
            <rFont val="Tahoma"/>
            <charset val="238"/>
          </rPr>
          <t>MF:</t>
        </r>
        <r>
          <rPr>
            <sz val="8"/>
            <color indexed="81"/>
            <rFont val="Tahoma"/>
            <charset val="238"/>
          </rPr>
          <t xml:space="preserve">
 Uvádí se zaručené úvěry jiného druhu než je uvedeno v řádku 8143 1 </t>
        </r>
      </text>
    </comment>
    <comment ref="C51" authorId="0" shapeId="0">
      <text>
        <r>
          <rPr>
            <b/>
            <sz val="8"/>
            <color indexed="81"/>
            <rFont val="Tahoma"/>
            <charset val="238"/>
          </rPr>
          <t>MF:</t>
        </r>
        <r>
          <rPr>
            <sz val="8"/>
            <color indexed="81"/>
            <rFont val="Tahoma"/>
            <charset val="238"/>
          </rPr>
          <t xml:space="preserve">
 Součet řádků 8143 1 + 8143 9</t>
        </r>
      </text>
    </comment>
    <comment ref="C52" authorId="0" shapeId="0">
      <text>
        <r>
          <rPr>
            <b/>
            <sz val="8"/>
            <color indexed="81"/>
            <rFont val="Tahoma"/>
            <charset val="238"/>
          </rPr>
          <t>MF:</t>
        </r>
        <r>
          <rPr>
            <sz val="8"/>
            <color indexed="81"/>
            <rFont val="Tahoma"/>
            <charset val="238"/>
          </rPr>
          <t xml:space="preserve">
Uvádí se návratné finanční výpomoci poskytnuté ze státního rozpočtu v případě, že je tato forma odsouhlasena ve schválené dokumentaci programu ve výši odpovídající posledně platnému rozpočtu.</t>
        </r>
      </text>
    </comment>
    <comment ref="C53" authorId="0" shapeId="0">
      <text>
        <r>
          <rPr>
            <b/>
            <sz val="8"/>
            <color indexed="81"/>
            <rFont val="Tahoma"/>
            <charset val="238"/>
          </rPr>
          <t>MF:</t>
        </r>
        <r>
          <rPr>
            <sz val="8"/>
            <color indexed="81"/>
            <rFont val="Tahoma"/>
            <charset val="238"/>
          </rPr>
          <t xml:space="preserve">
 Uvádí se převody návratné finanční výpomoci do následujícího roku podle zákona o rozpočtových pravidlech a to tak, že se převáděná částka se zapíše se záporným znaménkem do slupce roku,ve kterém dochází k úspoře a s kladným znaménkem do sloupce následujícího roku.</t>
        </r>
      </text>
    </comment>
    <comment ref="C54" authorId="0" shapeId="0">
      <text>
        <r>
          <rPr>
            <b/>
            <sz val="8"/>
            <color indexed="81"/>
            <rFont val="Tahoma"/>
            <charset val="238"/>
          </rPr>
          <t>MF:</t>
        </r>
        <r>
          <rPr>
            <sz val="8"/>
            <color indexed="81"/>
            <rFont val="Tahoma"/>
            <charset val="238"/>
          </rPr>
          <t xml:space="preserve">
 Součet řádků 8144 1 + 8144 2 </t>
        </r>
      </text>
    </comment>
    <comment ref="C55" authorId="0" shapeId="0">
      <text>
        <r>
          <rPr>
            <b/>
            <sz val="8"/>
            <color indexed="81"/>
            <rFont val="Tahoma"/>
            <charset val="238"/>
          </rPr>
          <t>MF:</t>
        </r>
        <r>
          <rPr>
            <sz val="8"/>
            <color indexed="81"/>
            <rFont val="Tahoma"/>
            <charset val="238"/>
          </rPr>
          <t xml:space="preserve">
Uvádí se účelově určené výdaje rozpočtové organizace, dotace příspěvkové organizaci, a dotace ostatním subj. ze státního rozpočtu na pořízení nebo technické zhodnocení majetku, v souladu se schválenou dokumentací programu.Podmínky pro čerpání prostředků státního rozpočtu stanoví správce programu rozhodnutím, obsahující mimo jiné též závazné věcné, časové a finanční parametry, které budou vyhodnoceny po dokončení realizace akce. Obdobně jako v řádku 8144 1 se uvádí posledně platný rozpočet.</t>
        </r>
      </text>
    </comment>
    <comment ref="C56" authorId="0" shapeId="0">
      <text>
        <r>
          <rPr>
            <b/>
            <sz val="8"/>
            <color indexed="81"/>
            <rFont val="Tahoma"/>
            <charset val="238"/>
          </rPr>
          <t>MF:</t>
        </r>
        <r>
          <rPr>
            <sz val="8"/>
            <color indexed="81"/>
            <rFont val="Tahoma"/>
            <charset val="238"/>
          </rPr>
          <t xml:space="preserve">
Uvádí se převody systémové dotace do následujícího roku stejným způsobem jako v řádku 8144 2.</t>
        </r>
      </text>
    </comment>
    <comment ref="C57" authorId="0" shapeId="0">
      <text>
        <r>
          <rPr>
            <b/>
            <sz val="8"/>
            <color indexed="81"/>
            <rFont val="Tahoma"/>
            <charset val="238"/>
          </rPr>
          <t>MF:</t>
        </r>
        <r>
          <rPr>
            <sz val="8"/>
            <color indexed="81"/>
            <rFont val="Tahoma"/>
            <charset val="238"/>
          </rPr>
          <t xml:space="preserve">
 Součet řádků 8145 1 + 8145 2 </t>
        </r>
      </text>
    </comment>
    <comment ref="C58" authorId="0" shapeId="0">
      <text>
        <r>
          <rPr>
            <b/>
            <sz val="8"/>
            <color indexed="81"/>
            <rFont val="Tahoma"/>
            <charset val="238"/>
          </rPr>
          <t>MF:</t>
        </r>
        <r>
          <rPr>
            <sz val="8"/>
            <color indexed="81"/>
            <rFont val="Tahoma"/>
            <charset val="238"/>
          </rPr>
          <t xml:space="preserve">
Uvádí se účelově určené výdaje rozpočtových organizací, dotace příspěvkovým orgnizacím  a dotace ostatním subj. ze státního rozpočtu na pořízení nebo technické zhodnocení majetku, které jsou poskytovány na rozhodující invest. akce zabezpečující cíle schváleného programu.Registraci akce v ISPROFIN, souhlas s jejím zadáním a rozhodnutí obsahující závazné parametry a podmínky čerpání prostředků státního rozpočtu vydává správce programu a to pouze se souhlasem MF. Obdobně jako v řádcích 8144 1 a 8145 1 se uvádí posledně platný rozpočet.</t>
        </r>
      </text>
    </comment>
    <comment ref="C59" authorId="0" shapeId="0">
      <text>
        <r>
          <rPr>
            <b/>
            <sz val="8"/>
            <color indexed="81"/>
            <rFont val="Tahoma"/>
            <charset val="238"/>
          </rPr>
          <t>MF:</t>
        </r>
        <r>
          <rPr>
            <sz val="8"/>
            <color indexed="81"/>
            <rFont val="Tahoma"/>
            <charset val="238"/>
          </rPr>
          <t xml:space="preserve">
Uvádí se převody individuální dotace do následujícího roku stejným způsobem jako v řádcích  8144 2 a 8145 2.</t>
        </r>
      </text>
    </comment>
    <comment ref="C60" authorId="0" shapeId="0">
      <text>
        <r>
          <rPr>
            <b/>
            <sz val="8"/>
            <color indexed="81"/>
            <rFont val="Tahoma"/>
            <charset val="238"/>
          </rPr>
          <t>MF:</t>
        </r>
        <r>
          <rPr>
            <sz val="8"/>
            <color indexed="81"/>
            <rFont val="Tahoma"/>
            <charset val="238"/>
          </rPr>
          <t xml:space="preserve">
 Součet řádků 8146 1 + 8146 2 </t>
        </r>
      </text>
    </comment>
    <comment ref="C61" authorId="0" shapeId="0">
      <text>
        <r>
          <rPr>
            <b/>
            <sz val="8"/>
            <color indexed="81"/>
            <rFont val="Tahoma"/>
            <charset val="238"/>
          </rPr>
          <t>MF:</t>
        </r>
        <r>
          <rPr>
            <sz val="8"/>
            <color indexed="81"/>
            <rFont val="Tahoma"/>
            <charset val="238"/>
          </rPr>
          <t xml:space="preserve">
Uvádí se dotace poskytnuté ze Státního fondu životního prostředí.</t>
        </r>
      </text>
    </comment>
    <comment ref="C62" authorId="0" shapeId="0">
      <text>
        <r>
          <rPr>
            <b/>
            <sz val="8"/>
            <color indexed="81"/>
            <rFont val="Tahoma"/>
            <charset val="238"/>
          </rPr>
          <t>MF:</t>
        </r>
        <r>
          <rPr>
            <sz val="8"/>
            <color indexed="81"/>
            <rFont val="Tahoma"/>
            <charset val="238"/>
          </rPr>
          <t xml:space="preserve">
Uvádí se dotace poskytnuté ze Státního fondu dopravy.</t>
        </r>
      </text>
    </comment>
    <comment ref="C63" authorId="0" shapeId="0">
      <text>
        <r>
          <rPr>
            <b/>
            <sz val="8"/>
            <color indexed="81"/>
            <rFont val="Tahoma"/>
            <charset val="238"/>
          </rPr>
          <t>MF:</t>
        </r>
        <r>
          <rPr>
            <sz val="8"/>
            <color indexed="81"/>
            <rFont val="Tahoma"/>
            <charset val="238"/>
          </rPr>
          <t xml:space="preserve">
 Uvádí se dotace poskytnuté ze Státního fondu bydlení.</t>
        </r>
      </text>
    </comment>
    <comment ref="C64" authorId="0" shapeId="0">
      <text>
        <r>
          <rPr>
            <b/>
            <sz val="8"/>
            <color indexed="81"/>
            <rFont val="Tahoma"/>
            <charset val="238"/>
          </rPr>
          <t>MF:</t>
        </r>
        <r>
          <rPr>
            <sz val="8"/>
            <color indexed="81"/>
            <rFont val="Tahoma"/>
            <charset val="238"/>
          </rPr>
          <t xml:space="preserve">
 Uvádí se dotace poskytnuté z jiných než výše uvedených státních fondů</t>
        </r>
      </text>
    </comment>
    <comment ref="C65" authorId="0" shapeId="0">
      <text>
        <r>
          <rPr>
            <b/>
            <sz val="8"/>
            <color indexed="81"/>
            <rFont val="Tahoma"/>
            <charset val="238"/>
          </rPr>
          <t>MF:</t>
        </r>
        <r>
          <rPr>
            <sz val="8"/>
            <color indexed="81"/>
            <rFont val="Tahoma"/>
            <charset val="238"/>
          </rPr>
          <t xml:space="preserve">
Součet řádků 8147 1 + 8147 2 + 8147 3 + 8147 9</t>
        </r>
      </text>
    </comment>
    <comment ref="C66" authorId="0" shapeId="0">
      <text>
        <r>
          <rPr>
            <b/>
            <sz val="8"/>
            <color indexed="81"/>
            <rFont val="Tahoma"/>
            <charset val="238"/>
          </rPr>
          <t>MF:</t>
        </r>
        <r>
          <rPr>
            <sz val="8"/>
            <color indexed="81"/>
            <rFont val="Tahoma"/>
            <charset val="238"/>
          </rPr>
          <t xml:space="preserve">
 Dotace poskytnutá z rozpočtu obce</t>
        </r>
      </text>
    </comment>
    <comment ref="C67" authorId="0" shapeId="0">
      <text>
        <r>
          <rPr>
            <b/>
            <sz val="8"/>
            <color indexed="81"/>
            <rFont val="Tahoma"/>
            <charset val="238"/>
          </rPr>
          <t>MF:</t>
        </r>
        <r>
          <rPr>
            <sz val="8"/>
            <color indexed="81"/>
            <rFont val="Tahoma"/>
            <charset val="238"/>
          </rPr>
          <t xml:space="preserve">
 Dotace poskytnutá z rozpočtu okresu (okresního úřadu)</t>
        </r>
      </text>
    </comment>
    <comment ref="C68" authorId="0" shapeId="0">
      <text>
        <r>
          <rPr>
            <b/>
            <sz val="8"/>
            <color indexed="81"/>
            <rFont val="Tahoma"/>
            <charset val="238"/>
          </rPr>
          <t>MF:</t>
        </r>
        <r>
          <rPr>
            <sz val="8"/>
            <color indexed="81"/>
            <rFont val="Tahoma"/>
            <charset val="238"/>
          </rPr>
          <t xml:space="preserve">
 Dotace poskytnutá z rozpočtu kraje (krajského úřadu)</t>
        </r>
      </text>
    </comment>
    <comment ref="C69" authorId="0" shapeId="0">
      <text>
        <r>
          <rPr>
            <b/>
            <sz val="8"/>
            <color indexed="81"/>
            <rFont val="Tahoma"/>
            <charset val="238"/>
          </rPr>
          <t>MF:</t>
        </r>
        <r>
          <rPr>
            <sz val="8"/>
            <color indexed="81"/>
            <rFont val="Tahoma"/>
            <charset val="238"/>
          </rPr>
          <t xml:space="preserve">
 Součet řádků 8148 1 + 8148 2 + 8148 3</t>
        </r>
      </text>
    </comment>
    <comment ref="C70" authorId="0" shapeId="0">
      <text>
        <r>
          <rPr>
            <b/>
            <sz val="8"/>
            <color indexed="81"/>
            <rFont val="Tahoma"/>
            <charset val="238"/>
          </rPr>
          <t>MF:</t>
        </r>
        <r>
          <rPr>
            <sz val="8"/>
            <color indexed="81"/>
            <rFont val="Tahoma"/>
            <charset val="238"/>
          </rPr>
          <t xml:space="preserve">
 Uvádí se příspěvky od jiných investorů na základě smlouvy o sdružení finančních prostředků.</t>
        </r>
      </text>
    </comment>
    <comment ref="C71" authorId="0" shapeId="0">
      <text>
        <r>
          <rPr>
            <b/>
            <sz val="8"/>
            <color indexed="81"/>
            <rFont val="Tahoma"/>
            <charset val="238"/>
          </rPr>
          <t>MF:</t>
        </r>
        <r>
          <rPr>
            <sz val="8"/>
            <color indexed="81"/>
            <rFont val="Tahoma"/>
            <charset val="238"/>
          </rPr>
          <t xml:space="preserve">
 Uvádí se přijaté dodavatelské úvěry tj.úvěry,které budou poskytnuty v rámci smluv o energetických službách v systému EPC (Energy performance contracting) uzavíraných podle metodických pokynů "Aplikace metody EPC ve veřejném sektoru" vydaných MPO v roce 1999,nebo dodavatelských úvěrů jejichž přijetí bude předem odsouhlaseno MF. </t>
        </r>
      </text>
    </comment>
    <comment ref="C72" authorId="0" shapeId="0">
      <text>
        <r>
          <rPr>
            <b/>
            <sz val="8"/>
            <color indexed="81"/>
            <rFont val="Tahoma"/>
            <charset val="238"/>
          </rPr>
          <t>MF:</t>
        </r>
        <r>
          <rPr>
            <sz val="8"/>
            <color indexed="81"/>
            <rFont val="Tahoma"/>
            <charset val="238"/>
          </rPr>
          <t xml:space="preserve">
Uvádí se finanční zdroje,které nelze zařadit do řádků 8149 1 až 8149 2.</t>
        </r>
      </text>
    </comment>
    <comment ref="C73" authorId="0" shapeId="0">
      <text>
        <r>
          <rPr>
            <b/>
            <sz val="8"/>
            <color indexed="81"/>
            <rFont val="Tahoma"/>
            <charset val="238"/>
          </rPr>
          <t>MF:</t>
        </r>
        <r>
          <rPr>
            <sz val="8"/>
            <color indexed="81"/>
            <rFont val="Tahoma"/>
            <charset val="238"/>
          </rPr>
          <t xml:space="preserve">
Součet řádků 8149 1 + 8149 2 + 8149 9</t>
        </r>
      </text>
    </comment>
    <comment ref="C74" authorId="0" shapeId="0">
      <text>
        <r>
          <rPr>
            <b/>
            <sz val="8"/>
            <color indexed="81"/>
            <rFont val="Tahoma"/>
            <charset val="238"/>
          </rPr>
          <t>MF:</t>
        </r>
        <r>
          <rPr>
            <sz val="8"/>
            <color indexed="81"/>
            <rFont val="Tahoma"/>
            <charset val="238"/>
          </rPr>
          <t xml:space="preserve">
 Uvádí se dotace poskytnuté z předvstupního fondu EU - PHARE</t>
        </r>
      </text>
    </comment>
    <comment ref="C75" authorId="0" shapeId="0">
      <text>
        <r>
          <rPr>
            <b/>
            <sz val="8"/>
            <color indexed="81"/>
            <rFont val="Tahoma"/>
            <charset val="238"/>
          </rPr>
          <t>MF:</t>
        </r>
        <r>
          <rPr>
            <sz val="8"/>
            <color indexed="81"/>
            <rFont val="Tahoma"/>
            <charset val="238"/>
          </rPr>
          <t xml:space="preserve">
 Uvádí se dotace poskytnuté z předvstupního fondu EU - SAPARD</t>
        </r>
      </text>
    </comment>
    <comment ref="C76" authorId="0" shapeId="0">
      <text>
        <r>
          <rPr>
            <b/>
            <sz val="8"/>
            <color indexed="81"/>
            <rFont val="Tahoma"/>
            <charset val="238"/>
          </rPr>
          <t>MF:</t>
        </r>
        <r>
          <rPr>
            <sz val="8"/>
            <color indexed="81"/>
            <rFont val="Tahoma"/>
            <charset val="238"/>
          </rPr>
          <t xml:space="preserve">
 Uvádí se dotace poskytnuté z předvstupního fondu EU - ISPA</t>
        </r>
      </text>
    </comment>
    <comment ref="C77" authorId="0" shapeId="0">
      <text>
        <r>
          <rPr>
            <b/>
            <sz val="8"/>
            <color indexed="81"/>
            <rFont val="Tahoma"/>
            <charset val="238"/>
          </rPr>
          <t>MF:</t>
        </r>
        <r>
          <rPr>
            <sz val="8"/>
            <color indexed="81"/>
            <rFont val="Tahoma"/>
            <charset val="238"/>
          </rPr>
          <t xml:space="preserve">
 Uvádí se dotace poskytnuté z kohezníhího fondu EU </t>
        </r>
      </text>
    </comment>
    <comment ref="C78" authorId="0" shapeId="0">
      <text>
        <r>
          <rPr>
            <b/>
            <sz val="8"/>
            <color indexed="81"/>
            <rFont val="Tahoma"/>
            <charset val="238"/>
          </rPr>
          <t>MF:</t>
        </r>
        <r>
          <rPr>
            <sz val="8"/>
            <color indexed="81"/>
            <rFont val="Tahoma"/>
            <charset val="238"/>
          </rPr>
          <t xml:space="preserve">
Uvádí se dotace poskytnuté ze strukturálních fondů EU </t>
        </r>
      </text>
    </comment>
    <comment ref="C79" authorId="0" shapeId="0">
      <text>
        <r>
          <rPr>
            <b/>
            <sz val="8"/>
            <color indexed="81"/>
            <rFont val="Tahoma"/>
            <charset val="238"/>
          </rPr>
          <t>MF:</t>
        </r>
        <r>
          <rPr>
            <sz val="8"/>
            <color indexed="81"/>
            <rFont val="Tahoma"/>
            <charset val="238"/>
          </rPr>
          <t xml:space="preserve">
Uvádí se prostředky poskytnuté jinými než výše uvedenými fondy EU </t>
        </r>
      </text>
    </comment>
    <comment ref="C80" authorId="0" shapeId="0">
      <text>
        <r>
          <rPr>
            <b/>
            <sz val="8"/>
            <color indexed="81"/>
            <rFont val="Tahoma"/>
            <charset val="238"/>
          </rPr>
          <t>MF:</t>
        </r>
        <r>
          <rPr>
            <sz val="8"/>
            <color indexed="81"/>
            <rFont val="Tahoma"/>
            <charset val="238"/>
          </rPr>
          <t xml:space="preserve">
Součet řádků 8151 1 + 8151 2 + 8151 3 + 8151 4 + 8151 5 + 8151 9</t>
        </r>
      </text>
    </comment>
    <comment ref="C81" authorId="0" shapeId="0">
      <text>
        <r>
          <rPr>
            <b/>
            <sz val="8"/>
            <color indexed="81"/>
            <rFont val="Tahoma"/>
            <charset val="238"/>
          </rPr>
          <t>MF:</t>
        </r>
        <r>
          <rPr>
            <sz val="8"/>
            <color indexed="81"/>
            <rFont val="Tahoma"/>
            <charset val="238"/>
          </rPr>
          <t xml:space="preserve">
 Uvádí se prostředky poskytnuté členskými zeměmi na financování bezpečnostních investic schválených orgány NATO.</t>
        </r>
      </text>
    </comment>
    <comment ref="C82" authorId="0" shapeId="0">
      <text>
        <r>
          <rPr>
            <b/>
            <sz val="8"/>
            <color indexed="81"/>
            <rFont val="Tahoma"/>
            <charset val="238"/>
          </rPr>
          <t>MF:</t>
        </r>
        <r>
          <rPr>
            <sz val="8"/>
            <color indexed="81"/>
            <rFont val="Tahoma"/>
            <charset val="238"/>
          </rPr>
          <t xml:space="preserve">
 Uvádí se prostředky poskytnuté jinými než výše uvedenými fondy NATO</t>
        </r>
      </text>
    </comment>
    <comment ref="C83" authorId="0" shapeId="0">
      <text>
        <r>
          <rPr>
            <b/>
            <sz val="8"/>
            <color indexed="81"/>
            <rFont val="Tahoma"/>
            <charset val="238"/>
          </rPr>
          <t>MF:</t>
        </r>
        <r>
          <rPr>
            <sz val="8"/>
            <color indexed="81"/>
            <rFont val="Tahoma"/>
            <charset val="238"/>
          </rPr>
          <t xml:space="preserve">
Součet řádků 8152 1 + 8152 9</t>
        </r>
      </text>
    </comment>
    <comment ref="C84" authorId="0" shapeId="0">
      <text>
        <r>
          <rPr>
            <b/>
            <sz val="8"/>
            <color indexed="81"/>
            <rFont val="Tahoma"/>
            <charset val="238"/>
          </rPr>
          <t>MF:</t>
        </r>
        <r>
          <rPr>
            <sz val="8"/>
            <color indexed="81"/>
            <rFont val="Tahoma"/>
            <charset val="238"/>
          </rPr>
          <t xml:space="preserve">
 Uvádí se zdroje ze zahraničí, které nelze zařadit do výše uvedených řádků.</t>
        </r>
      </text>
    </comment>
    <comment ref="C85" authorId="0" shapeId="0">
      <text>
        <r>
          <rPr>
            <b/>
            <sz val="8"/>
            <color indexed="81"/>
            <rFont val="Tahoma"/>
            <charset val="238"/>
          </rPr>
          <t>MF:</t>
        </r>
        <r>
          <rPr>
            <sz val="8"/>
            <color indexed="81"/>
            <rFont val="Tahoma"/>
            <charset val="238"/>
          </rPr>
          <t xml:space="preserve">
Součet řádků 8159+8152 S+8151 S</t>
        </r>
      </text>
    </comment>
  </commentList>
</comments>
</file>

<file path=xl/comments3.xml><?xml version="1.0" encoding="utf-8"?>
<comments xmlns="http://schemas.openxmlformats.org/spreadsheetml/2006/main">
  <authors>
    <author>MF</author>
  </authors>
  <commentList>
    <comment ref="C4" authorId="0" shapeId="0">
      <text>
        <r>
          <rPr>
            <b/>
            <sz val="8"/>
            <color indexed="81"/>
            <rFont val="Tahoma"/>
            <charset val="238"/>
          </rPr>
          <t>MF:</t>
        </r>
        <r>
          <rPr>
            <sz val="8"/>
            <color indexed="81"/>
            <rFont val="Tahoma"/>
            <charset val="238"/>
          </rPr>
          <t xml:space="preserve">
Evidenční číslo lze vložit jen na formukáři RA 80</t>
        </r>
      </text>
    </comment>
    <comment ref="C7" authorId="0" shapeId="0">
      <text>
        <r>
          <rPr>
            <b/>
            <sz val="8"/>
            <color indexed="81"/>
            <rFont val="Tahoma"/>
            <charset val="238"/>
          </rPr>
          <t>MF:</t>
        </r>
        <r>
          <rPr>
            <sz val="8"/>
            <color indexed="81"/>
            <rFont val="Tahoma"/>
            <charset val="238"/>
          </rPr>
          <t xml:space="preserve">
Uvádí se náklady služeb podle mandátních smluv,kdy se organizace nechá zastupovat ve stavebním řízení a ve výkonu stavebního dozoru, v zabezpečení přípravy výběrových řízení a pod.(rozumí se příprava akcí oprav budov a staveb)</t>
        </r>
      </text>
    </comment>
    <comment ref="C8" authorId="0" shapeId="0">
      <text>
        <r>
          <rPr>
            <b/>
            <sz val="8"/>
            <color indexed="81"/>
            <rFont val="Tahoma"/>
            <charset val="238"/>
          </rPr>
          <t>MF:</t>
        </r>
        <r>
          <rPr>
            <sz val="8"/>
            <color indexed="81"/>
            <rFont val="Tahoma"/>
            <charset val="238"/>
          </rPr>
          <t xml:space="preserve">
 Uvádí se náklady na pořízení dokumentace pro stavební řízení podle stavebního řádu a dokumentace skutečného  provedení stavby charakteru oprav. </t>
        </r>
      </text>
    </comment>
    <comment ref="C9" authorId="0" shapeId="0">
      <text>
        <r>
          <rPr>
            <b/>
            <sz val="8"/>
            <color indexed="81"/>
            <rFont val="Tahoma"/>
            <charset val="238"/>
          </rPr>
          <t>MF:</t>
        </r>
        <r>
          <rPr>
            <sz val="8"/>
            <color indexed="81"/>
            <rFont val="Tahoma"/>
            <charset val="238"/>
          </rPr>
          <t xml:space="preserve">
Uvádí se náklady,které nelze zařadit do výše uvedených řádků 8221 1 a  8221 2 jako jsou smluvní pokuty, náhrady škod, výdaje na biologickou rekultivaci apod.</t>
        </r>
      </text>
    </comment>
    <comment ref="C10" authorId="0" shapeId="0">
      <text>
        <r>
          <rPr>
            <b/>
            <sz val="8"/>
            <color indexed="81"/>
            <rFont val="Tahoma"/>
            <charset val="238"/>
          </rPr>
          <t>MF:</t>
        </r>
        <r>
          <rPr>
            <sz val="8"/>
            <color indexed="81"/>
            <rFont val="Tahoma"/>
            <charset val="238"/>
          </rPr>
          <t xml:space="preserve">
 Součet řádků  8221 1 +  8221 2 +  8221 9</t>
        </r>
      </text>
    </comment>
    <comment ref="C11" authorId="0" shapeId="0">
      <text>
        <r>
          <rPr>
            <b/>
            <sz val="8"/>
            <color indexed="81"/>
            <rFont val="Tahoma"/>
            <charset val="238"/>
          </rPr>
          <t>MF:</t>
        </r>
        <r>
          <rPr>
            <sz val="8"/>
            <color indexed="81"/>
            <rFont val="Tahoma"/>
            <charset val="238"/>
          </rPr>
          <t xml:space="preserve">
Uvádí se mzdové a ostatní osobní náklady, platy zaměstnanců, odstupné, odchodné a náhrady mezd a platů.</t>
        </r>
      </text>
    </comment>
    <comment ref="C12" authorId="0" shapeId="0">
      <text>
        <r>
          <rPr>
            <b/>
            <sz val="8"/>
            <color indexed="81"/>
            <rFont val="Tahoma"/>
            <charset val="238"/>
          </rPr>
          <t>MF:</t>
        </r>
        <r>
          <rPr>
            <sz val="8"/>
            <color indexed="81"/>
            <rFont val="Tahoma"/>
            <charset val="238"/>
          </rPr>
          <t xml:space="preserve">
Uvádí se povinné pojistné na sociální zabezpečení, zdravotní pojištění, příspěvek na politiku zaměstnanosti a ostatní  povinné pojistné hrazené zaměstnavatelem.</t>
        </r>
      </text>
    </comment>
    <comment ref="C13" authorId="0" shapeId="0">
      <text>
        <r>
          <rPr>
            <b/>
            <sz val="8"/>
            <color indexed="81"/>
            <rFont val="Tahoma"/>
            <charset val="238"/>
          </rPr>
          <t>MF:</t>
        </r>
        <r>
          <rPr>
            <sz val="8"/>
            <color indexed="81"/>
            <rFont val="Tahoma"/>
            <charset val="238"/>
          </rPr>
          <t xml:space="preserve">
Součet řádků  8222 1 +  8222 2 </t>
        </r>
      </text>
    </comment>
    <comment ref="C14" authorId="0" shapeId="0">
      <text>
        <r>
          <rPr>
            <b/>
            <sz val="8"/>
            <color indexed="81"/>
            <rFont val="Tahoma"/>
            <charset val="238"/>
          </rPr>
          <t>MF:</t>
        </r>
        <r>
          <rPr>
            <sz val="8"/>
            <color indexed="81"/>
            <rFont val="Tahoma"/>
            <charset val="238"/>
          </rPr>
          <t xml:space="preserve">
 Uvádí se náklady na nákup potravin, ochraných pomůcek, léků a zdravotnického materiálu, prádla, oděvů a obuvi,  učebnic, učebních pomůcek a tiskovin a dále nákup tzv. "všeobecného materiálu" jako jsou čistící a dezinfekční pro středky, osiva, barvy a laky, kancelářské potřeby atd.</t>
        </r>
      </text>
    </comment>
    <comment ref="C15" authorId="0" shapeId="0">
      <text>
        <r>
          <rPr>
            <b/>
            <sz val="8"/>
            <color indexed="81"/>
            <rFont val="Tahoma"/>
            <charset val="238"/>
          </rPr>
          <t>MF:</t>
        </r>
        <r>
          <rPr>
            <sz val="8"/>
            <color indexed="81"/>
            <rFont val="Tahoma"/>
            <charset val="238"/>
          </rPr>
          <t xml:space="preserve">
Uvádí se vodné a stočné, náklady na páru, plyn, elektrickou energii, pevná paliva, pohonné hmoty a mazadla atd.</t>
        </r>
      </text>
    </comment>
    <comment ref="C16" authorId="0" shapeId="0">
      <text>
        <r>
          <rPr>
            <b/>
            <sz val="8"/>
            <color indexed="81"/>
            <rFont val="Tahoma"/>
            <charset val="238"/>
          </rPr>
          <t>MF:</t>
        </r>
        <r>
          <rPr>
            <sz val="8"/>
            <color indexed="81"/>
            <rFont val="Tahoma"/>
            <charset val="238"/>
          </rPr>
          <t xml:space="preserve">
 Uvádí se náklady na služby poštovní,telekomunikační,radiokomunikační, konzultační a poradenské, služby peněžních ústavů, služby školení a vzdělávání, zpracování dat a dále nájemné (vč. tzv.operačního leasingu a pachtovného) a ostatní služby jako jsou zdravotní prohlídky, příspěvky na stravování zaměstnanců atd.</t>
        </r>
      </text>
    </comment>
    <comment ref="C17" authorId="0" shapeId="0">
      <text>
        <r>
          <rPr>
            <b/>
            <sz val="8"/>
            <color indexed="81"/>
            <rFont val="Tahoma"/>
            <charset val="238"/>
          </rPr>
          <t>MF:</t>
        </r>
        <r>
          <rPr>
            <sz val="8"/>
            <color indexed="81"/>
            <rFont val="Tahoma"/>
            <charset val="238"/>
          </rPr>
          <t xml:space="preserve">
Uvádí se náklady na opravu a udržování strojů, zařízení a inventáře které nejsou pevnou součástí budov </t>
        </r>
      </text>
    </comment>
    <comment ref="C18" authorId="0" shapeId="0">
      <text>
        <r>
          <rPr>
            <b/>
            <sz val="8"/>
            <color indexed="81"/>
            <rFont val="Tahoma"/>
            <charset val="238"/>
          </rPr>
          <t>MF:</t>
        </r>
        <r>
          <rPr>
            <sz val="8"/>
            <color indexed="81"/>
            <rFont val="Tahoma"/>
            <charset val="238"/>
          </rPr>
          <t xml:space="preserve">
Uvádí se náklady na opravy a udržování movitého majetku, na cestovné a cestovní náhrady, na pohoštění a na finanční  leasing. Uvádí se též náklady na nákup uměleckých děl, která jsou hmotným majetkem a nejsou součástí staveb a výstavních souborů a knihovních sbírek knihoven jednotné soustavy, popřípadě jiných sbírek a movitých kulturních pa mátek a jejich souborů. Patří sem i platby daní a poplatků, vč.dálničních známek a poplatků vůči cizím státům atd.</t>
        </r>
      </text>
    </comment>
    <comment ref="C19" authorId="0" shapeId="0">
      <text>
        <r>
          <rPr>
            <b/>
            <sz val="8"/>
            <color indexed="81"/>
            <rFont val="Tahoma"/>
            <charset val="238"/>
          </rPr>
          <t>MF:</t>
        </r>
        <r>
          <rPr>
            <sz val="8"/>
            <color indexed="81"/>
            <rFont val="Tahoma"/>
            <charset val="238"/>
          </rPr>
          <t xml:space="preserve">
 Součet řádků 8223 1 + 8223 2 + 8223 3 + 8223 9</t>
        </r>
      </text>
    </comment>
    <comment ref="C20" authorId="0" shapeId="0">
      <text>
        <r>
          <rPr>
            <b/>
            <sz val="8"/>
            <color indexed="81"/>
            <rFont val="Tahoma"/>
            <charset val="238"/>
          </rPr>
          <t>MF:</t>
        </r>
        <r>
          <rPr>
            <sz val="8"/>
            <color indexed="81"/>
            <rFont val="Tahoma"/>
            <charset val="238"/>
          </rPr>
          <t xml:space="preserve">
 Uvádí se náklady údržby a oprav stavební části staveb tj.činností,kterými se udržuje tento hmotný majetek v provozuschopném stavu (neprovádí se jeho zhodnocení).</t>
        </r>
      </text>
    </comment>
    <comment ref="C21" authorId="0" shapeId="0">
      <text>
        <r>
          <rPr>
            <b/>
            <sz val="8"/>
            <color indexed="81"/>
            <rFont val="Tahoma"/>
            <charset val="238"/>
          </rPr>
          <t>MF:</t>
        </r>
        <r>
          <rPr>
            <sz val="8"/>
            <color indexed="81"/>
            <rFont val="Tahoma"/>
            <charset val="238"/>
          </rPr>
          <t xml:space="preserve">
 Uvádí se náklady údržby a oprav technologické části staveb tj.činností,kterými se udržuje tento hmotný majetek v provozuschopném stavu (neprovádí se jeho zhodnocení).</t>
        </r>
      </text>
    </comment>
    <comment ref="C22" authorId="0" shapeId="0">
      <text>
        <r>
          <rPr>
            <b/>
            <sz val="8"/>
            <color indexed="81"/>
            <rFont val="Tahoma"/>
            <charset val="238"/>
          </rPr>
          <t>MF:</t>
        </r>
        <r>
          <rPr>
            <sz val="8"/>
            <color indexed="81"/>
            <rFont val="Tahoma"/>
            <charset val="238"/>
          </rPr>
          <t xml:space="preserve">
Uvádí se neinvestiční náklady na pořízení a obnovu všech druhů dopravních prostředků silniční i kolejové dopravy</t>
        </r>
      </text>
    </comment>
    <comment ref="C23" authorId="0" shapeId="0">
      <text>
        <r>
          <rPr>
            <b/>
            <sz val="8"/>
            <color indexed="81"/>
            <rFont val="Tahoma"/>
            <charset val="238"/>
          </rPr>
          <t>MF:</t>
        </r>
        <r>
          <rPr>
            <sz val="8"/>
            <color indexed="81"/>
            <rFont val="Tahoma"/>
            <charset val="238"/>
          </rPr>
          <t xml:space="preserve">
 Uvádí se neinvest.náklady na pořízení a obnovu hardware a ostatních zařízení výpočetních a informačních systémů </t>
        </r>
      </text>
    </comment>
    <comment ref="C24" authorId="0" shapeId="0">
      <text>
        <r>
          <rPr>
            <b/>
            <sz val="8"/>
            <color indexed="81"/>
            <rFont val="Tahoma"/>
            <charset val="238"/>
          </rPr>
          <t>MF:</t>
        </r>
        <r>
          <rPr>
            <sz val="8"/>
            <color indexed="81"/>
            <rFont val="Tahoma"/>
            <charset val="238"/>
          </rPr>
          <t xml:space="preserve">
Uvádí se neinvest.náklady na pořízení a obnovu vojenské techniky a zařízení určené ministerstvem obrany</t>
        </r>
      </text>
    </comment>
    <comment ref="C25" authorId="0" shapeId="0">
      <text>
        <r>
          <rPr>
            <b/>
            <sz val="8"/>
            <color indexed="81"/>
            <rFont val="Tahoma"/>
            <charset val="238"/>
          </rPr>
          <t>MF:</t>
        </r>
        <r>
          <rPr>
            <sz val="8"/>
            <color indexed="81"/>
            <rFont val="Tahoma"/>
            <charset val="238"/>
          </rPr>
          <t xml:space="preserve">
 Uvádí se neinvestiční náklady na pořízení a obnovu jiných než výše uvedených strojů a zařízení .</t>
        </r>
      </text>
    </comment>
    <comment ref="C26" authorId="0" shapeId="0">
      <text>
        <r>
          <rPr>
            <b/>
            <sz val="8"/>
            <color indexed="81"/>
            <rFont val="Tahoma"/>
            <charset val="238"/>
          </rPr>
          <t>MF:</t>
        </r>
        <r>
          <rPr>
            <sz val="8"/>
            <color indexed="81"/>
            <rFont val="Tahoma"/>
            <charset val="238"/>
          </rPr>
          <t xml:space="preserve">
 Součet řádků 8226 1 + 8226 2 + 8226 3 + 8226 9</t>
        </r>
      </text>
    </comment>
    <comment ref="C27" authorId="0" shapeId="0">
      <text>
        <r>
          <rPr>
            <b/>
            <sz val="8"/>
            <color indexed="81"/>
            <rFont val="Tahoma"/>
            <charset val="238"/>
          </rPr>
          <t>MF:</t>
        </r>
        <r>
          <rPr>
            <sz val="8"/>
            <color indexed="81"/>
            <rFont val="Tahoma"/>
            <charset val="238"/>
          </rPr>
          <t xml:space="preserve">
Uvádí se neinvest.náklady na pořízení a obnovu programového vybavení (software) výpočetních a inform.systémů</t>
        </r>
      </text>
    </comment>
    <comment ref="C28" authorId="0" shapeId="0">
      <text>
        <r>
          <rPr>
            <b/>
            <sz val="8"/>
            <color indexed="81"/>
            <rFont val="Tahoma"/>
            <charset val="238"/>
          </rPr>
          <t>MF:</t>
        </r>
        <r>
          <rPr>
            <sz val="8"/>
            <color indexed="81"/>
            <rFont val="Tahoma"/>
            <charset val="238"/>
          </rPr>
          <t xml:space="preserve">
 Uvádí se neinvestiční náklady vynaložené na pořízení ocenitelných průmyslových, autorských a jiných práv</t>
        </r>
      </text>
    </comment>
    <comment ref="C29" authorId="0" shapeId="0">
      <text>
        <r>
          <rPr>
            <b/>
            <sz val="8"/>
            <color indexed="81"/>
            <rFont val="Tahoma"/>
            <charset val="238"/>
          </rPr>
          <t>MF:</t>
        </r>
        <r>
          <rPr>
            <sz val="8"/>
            <color indexed="81"/>
            <rFont val="Tahoma"/>
            <charset val="238"/>
          </rPr>
          <t xml:space="preserve">
Uvádí se neinvestiční náklady vynaložené na pořízení výsledků výzkumné a obdobné činnosti </t>
        </r>
      </text>
    </comment>
    <comment ref="C30" authorId="0" shapeId="0">
      <text>
        <r>
          <rPr>
            <b/>
            <sz val="8"/>
            <color indexed="81"/>
            <rFont val="Tahoma"/>
            <charset val="238"/>
          </rPr>
          <t>MF:</t>
        </r>
        <r>
          <rPr>
            <sz val="8"/>
            <color indexed="81"/>
            <rFont val="Tahoma"/>
            <charset val="238"/>
          </rPr>
          <t xml:space="preserve">
 Uvádí se neinvestiční náklady na pořízení a obnovu jiného než výše uvedeného nehmotného majetku.</t>
        </r>
      </text>
    </comment>
    <comment ref="C31" authorId="0" shapeId="0">
      <text>
        <r>
          <rPr>
            <b/>
            <sz val="8"/>
            <color indexed="81"/>
            <rFont val="Tahoma"/>
            <charset val="238"/>
          </rPr>
          <t>MF:</t>
        </r>
        <r>
          <rPr>
            <sz val="8"/>
            <color indexed="81"/>
            <rFont val="Tahoma"/>
            <charset val="238"/>
          </rPr>
          <t xml:space="preserve">
Součet řádků 8227 1 + 8227 2 + 8227 3 + 8227 9</t>
        </r>
      </text>
    </comment>
    <comment ref="C32" authorId="0" shapeId="0">
      <text>
        <r>
          <rPr>
            <b/>
            <sz val="8"/>
            <color indexed="81"/>
            <rFont val="Tahoma"/>
            <charset val="238"/>
          </rPr>
          <t>MF:</t>
        </r>
        <r>
          <rPr>
            <sz val="8"/>
            <color indexed="81"/>
            <rFont val="Tahoma"/>
            <charset val="238"/>
          </rPr>
          <t xml:space="preserve">
 Uvádí se úrokové náklady neinvestičních, nezaručených úvěrů v případě, že se hradí před zahájením a po dokončení akce a úrokové náklady neinvestičních úvěrů</t>
        </r>
      </text>
    </comment>
    <comment ref="C33" authorId="0" shapeId="0">
      <text>
        <r>
          <rPr>
            <b/>
            <sz val="8"/>
            <color indexed="81"/>
            <rFont val="Tahoma"/>
            <charset val="238"/>
          </rPr>
          <t>MF:</t>
        </r>
        <r>
          <rPr>
            <sz val="8"/>
            <color indexed="81"/>
            <rFont val="Tahoma"/>
            <charset val="238"/>
          </rPr>
          <t xml:space="preserve">
Uvádí se úrokové náklady jako v řádku 8228 5 a to pro úvěry, na které poskytla záruku vláda ČR.</t>
        </r>
      </text>
    </comment>
    <comment ref="C34" authorId="0" shapeId="0">
      <text>
        <r>
          <rPr>
            <b/>
            <sz val="8"/>
            <color indexed="81"/>
            <rFont val="Tahoma"/>
            <charset val="238"/>
          </rPr>
          <t>MF:</t>
        </r>
        <r>
          <rPr>
            <sz val="8"/>
            <color indexed="81"/>
            <rFont val="Tahoma"/>
            <charset val="238"/>
          </rPr>
          <t xml:space="preserve">
Uvádí se úrokové náklady jako v řádku 8228 5 resp.8228 6 a to pro dodavatelské úvěry v případě, že budou v příslušné smlouvě specifikovány. V opačném případě budou součástí splátek úvěru v řádku 8232 2.</t>
        </r>
      </text>
    </comment>
    <comment ref="C35" authorId="0" shapeId="0">
      <text>
        <r>
          <rPr>
            <b/>
            <sz val="8"/>
            <color indexed="81"/>
            <rFont val="Tahoma"/>
            <charset val="238"/>
          </rPr>
          <t>MF:</t>
        </r>
        <r>
          <rPr>
            <sz val="8"/>
            <color indexed="81"/>
            <rFont val="Tahoma"/>
            <charset val="238"/>
          </rPr>
          <t xml:space="preserve">
 Uvádí se ostatní běžné výdaje, které nelze zařadit do řádků 8228 5 až 8228 7</t>
        </r>
      </text>
    </comment>
    <comment ref="C36" authorId="0" shapeId="0">
      <text>
        <r>
          <rPr>
            <b/>
            <sz val="8"/>
            <color indexed="81"/>
            <rFont val="Tahoma"/>
            <charset val="238"/>
          </rPr>
          <t>MF:</t>
        </r>
        <r>
          <rPr>
            <sz val="8"/>
            <color indexed="81"/>
            <rFont val="Tahoma"/>
            <charset val="238"/>
          </rPr>
          <t xml:space="preserve">
 Součet řádků 8228 5 + 8228 6 + 8228 7 + 8228 9</t>
        </r>
      </text>
    </comment>
    <comment ref="C37" authorId="0" shapeId="0">
      <text>
        <r>
          <rPr>
            <b/>
            <sz val="8"/>
            <color indexed="81"/>
            <rFont val="Tahoma"/>
            <charset val="238"/>
          </rPr>
          <t>MF:</t>
        </r>
        <r>
          <rPr>
            <sz val="8"/>
            <color indexed="81"/>
            <rFont val="Tahoma"/>
            <charset val="238"/>
          </rPr>
          <t xml:space="preserve">
Uvádí se pouze rozpočtové údaje podle metodiky stanovené správcem programu. </t>
        </r>
      </text>
    </comment>
    <comment ref="C38" authorId="0" shapeId="0">
      <text>
        <r>
          <rPr>
            <b/>
            <sz val="8"/>
            <color indexed="81"/>
            <rFont val="Tahoma"/>
            <charset val="238"/>
          </rPr>
          <t>MF:</t>
        </r>
        <r>
          <rPr>
            <sz val="8"/>
            <color indexed="81"/>
            <rFont val="Tahoma"/>
            <charset val="238"/>
          </rPr>
          <t xml:space="preserve">
Součet řádků 8221S + 8222 S + 8223 S + 8224 + 8225 + 8226 S + 8227 S + 8228 S + 8229</t>
        </r>
      </text>
    </comment>
    <comment ref="C39" authorId="0" shapeId="0">
      <text>
        <r>
          <rPr>
            <b/>
            <sz val="8"/>
            <color indexed="81"/>
            <rFont val="Tahoma"/>
            <charset val="238"/>
          </rPr>
          <t>MF:</t>
        </r>
        <r>
          <rPr>
            <sz val="8"/>
            <color indexed="81"/>
            <rFont val="Tahoma"/>
            <charset val="238"/>
          </rPr>
          <t xml:space="preserve">
Uvádí se úhrady splátek návratných finančních výpomocí poskytnutých ze státního rozpočtu.</t>
        </r>
      </text>
    </comment>
    <comment ref="C40" authorId="0" shapeId="0">
      <text>
        <r>
          <rPr>
            <b/>
            <sz val="8"/>
            <color indexed="81"/>
            <rFont val="Tahoma"/>
            <charset val="238"/>
          </rPr>
          <t>MF:</t>
        </r>
        <r>
          <rPr>
            <sz val="8"/>
            <color indexed="81"/>
            <rFont val="Tahoma"/>
            <charset val="238"/>
          </rPr>
          <t xml:space="preserve">
 Uvádí se úhrady splátek jistin úvěrů zaručených vládou ČR.</t>
        </r>
      </text>
    </comment>
    <comment ref="C41" authorId="0" shapeId="0">
      <text>
        <r>
          <rPr>
            <b/>
            <sz val="8"/>
            <color indexed="81"/>
            <rFont val="Tahoma"/>
            <charset val="238"/>
          </rPr>
          <t>MF:</t>
        </r>
        <r>
          <rPr>
            <sz val="8"/>
            <color indexed="81"/>
            <rFont val="Tahoma"/>
            <charset val="238"/>
          </rPr>
          <t xml:space="preserve">
 Uvádí se úhrady splátek jistin komerčních úvěrů poskytnutých bez záruky vlády ČR.</t>
        </r>
      </text>
    </comment>
    <comment ref="C42" authorId="0" shapeId="0">
      <text>
        <r>
          <rPr>
            <b/>
            <sz val="8"/>
            <color indexed="81"/>
            <rFont val="Tahoma"/>
            <charset val="238"/>
          </rPr>
          <t>MF:</t>
        </r>
        <r>
          <rPr>
            <sz val="8"/>
            <color indexed="81"/>
            <rFont val="Tahoma"/>
            <charset val="238"/>
          </rPr>
          <t xml:space="preserve">
 Uvádí se příspěvky poskytované na základě smlouvy o sdružení prostředků k pořízení nebo technickému zhodnocení dlouhodobého hmotného majetku.</t>
        </r>
      </text>
    </comment>
    <comment ref="C43" authorId="0" shapeId="0">
      <text>
        <r>
          <rPr>
            <b/>
            <sz val="8"/>
            <color indexed="81"/>
            <rFont val="Tahoma"/>
            <charset val="238"/>
          </rPr>
          <t>MF:</t>
        </r>
        <r>
          <rPr>
            <sz val="8"/>
            <color indexed="81"/>
            <rFont val="Tahoma"/>
            <charset val="238"/>
          </rPr>
          <t xml:space="preserve">
 Uvádí se úhrady splátek dodavatelských úvěrů tj.úvěrů, které budou poskytnuty v rámci smluv o energetických službách v systému Energy performance contracting  uzavíraných podle metodických pokynů "Aplikace metody EPC veveřejném sektoru" vydaných MPO v roce 1999, nebo dodavatelských úvěrů osouhlasených MF.</t>
        </r>
      </text>
    </comment>
    <comment ref="C44" authorId="0" shapeId="0">
      <text>
        <r>
          <rPr>
            <b/>
            <sz val="8"/>
            <color indexed="81"/>
            <rFont val="Tahoma"/>
            <charset val="238"/>
          </rPr>
          <t>MF:</t>
        </r>
        <r>
          <rPr>
            <sz val="8"/>
            <color indexed="81"/>
            <rFont val="Tahoma"/>
            <charset val="238"/>
          </rPr>
          <t xml:space="preserve">
Uvádí se finanční potřeby,které nelze zařadit do řádků 8233 1 a 8233 2.</t>
        </r>
      </text>
    </comment>
    <comment ref="C45" authorId="0" shapeId="0">
      <text>
        <r>
          <rPr>
            <b/>
            <sz val="8"/>
            <color indexed="81"/>
            <rFont val="Tahoma"/>
            <charset val="238"/>
          </rPr>
          <t>MF:</t>
        </r>
        <r>
          <rPr>
            <sz val="8"/>
            <color indexed="81"/>
            <rFont val="Tahoma"/>
            <charset val="238"/>
          </rPr>
          <t xml:space="preserve">
Součet řádků 8233 1 + 8233 2 + 8233 9</t>
        </r>
      </text>
    </comment>
    <comment ref="C48" authorId="0" shapeId="0">
      <text>
        <r>
          <rPr>
            <b/>
            <sz val="8"/>
            <color indexed="81"/>
            <rFont val="Tahoma"/>
            <charset val="238"/>
          </rPr>
          <t>MF:</t>
        </r>
        <r>
          <rPr>
            <sz val="8"/>
            <color indexed="81"/>
            <rFont val="Tahoma"/>
            <charset val="238"/>
          </rPr>
          <t xml:space="preserve">
Uvádí se veškeré vlastní zdroje kterými disponuje investor tj.odpisy,rozdělení zisku,výnosy z prodeje dlouhodobého majetku atd.</t>
        </r>
      </text>
    </comment>
    <comment ref="C49" authorId="0" shapeId="0">
      <text>
        <r>
          <rPr>
            <b/>
            <sz val="8"/>
            <color indexed="81"/>
            <rFont val="Tahoma"/>
            <charset val="238"/>
          </rPr>
          <t>MF:</t>
        </r>
        <r>
          <rPr>
            <sz val="8"/>
            <color indexed="81"/>
            <rFont val="Tahoma"/>
            <charset val="238"/>
          </rPr>
          <t xml:space="preserve">
Uvádí se přijaté bankovní úvěry,u kterých se neuvažuje resp.nebyla poskytnuta záruka schválená vládou. </t>
        </r>
      </text>
    </comment>
    <comment ref="C50" authorId="0" shapeId="0">
      <text>
        <r>
          <rPr>
            <b/>
            <sz val="8"/>
            <color indexed="81"/>
            <rFont val="Tahoma"/>
            <charset val="238"/>
          </rPr>
          <t>MF:</t>
        </r>
        <r>
          <rPr>
            <sz val="8"/>
            <color indexed="81"/>
            <rFont val="Tahoma"/>
            <charset val="238"/>
          </rPr>
          <t xml:space="preserve">
Uvádí se úvěry,u kterých se počítá resp.byla poskytnuta záruka schválená vládou, určené na financování investičních akcí stanovených MF v rámci schválené dokumentace programu. Příjemcem úvěru bude Konsolidační banka s.p.ú.  (KoB) nebo Česko moravská záruční a rozvojová banka (ČMZRB), které budou provádět úhrady faktur za provedené práce a dodávky a poskytovat zálohy dodavatelům podle pravidel dohodnutých mezi MF a těmito bankami s tím,že investor účtuje o těchto úhradách způsobem stanoveným ministerstvem financí.</t>
        </r>
      </text>
    </comment>
    <comment ref="C51" authorId="0" shapeId="0">
      <text>
        <r>
          <rPr>
            <b/>
            <sz val="8"/>
            <color indexed="81"/>
            <rFont val="Tahoma"/>
            <charset val="238"/>
          </rPr>
          <t>MF:</t>
        </r>
        <r>
          <rPr>
            <sz val="8"/>
            <color indexed="81"/>
            <rFont val="Tahoma"/>
            <charset val="238"/>
          </rPr>
          <t xml:space="preserve">
 Uvádí se zaručené úvěry jiného druhu než je uvedeno v řádku 8243 1 </t>
        </r>
      </text>
    </comment>
    <comment ref="C52" authorId="0" shapeId="0">
      <text>
        <r>
          <rPr>
            <b/>
            <sz val="8"/>
            <color indexed="81"/>
            <rFont val="Tahoma"/>
            <charset val="238"/>
          </rPr>
          <t>MF:</t>
        </r>
        <r>
          <rPr>
            <sz val="8"/>
            <color indexed="81"/>
            <rFont val="Tahoma"/>
            <charset val="238"/>
          </rPr>
          <t xml:space="preserve">
 Součet řádků 8243 1 + 8243 9</t>
        </r>
      </text>
    </comment>
    <comment ref="C53" authorId="0" shapeId="0">
      <text>
        <r>
          <rPr>
            <b/>
            <sz val="8"/>
            <color indexed="81"/>
            <rFont val="Tahoma"/>
            <charset val="238"/>
          </rPr>
          <t>MF:</t>
        </r>
        <r>
          <rPr>
            <sz val="8"/>
            <color indexed="81"/>
            <rFont val="Tahoma"/>
            <charset val="238"/>
          </rPr>
          <t xml:space="preserve">
Uvádí se návratné finanční výpomoci poskytnuté ze státního rozpočtu v případě, že je tato forma odsouhlasena ve schválené dokumentaci programu ve výši odpovídající posledně platnému rozpočtu.</t>
        </r>
      </text>
    </comment>
    <comment ref="C54" authorId="0" shapeId="0">
      <text>
        <r>
          <rPr>
            <b/>
            <sz val="8"/>
            <color indexed="81"/>
            <rFont val="Tahoma"/>
            <charset val="238"/>
          </rPr>
          <t>MF:</t>
        </r>
        <r>
          <rPr>
            <sz val="8"/>
            <color indexed="81"/>
            <rFont val="Tahoma"/>
            <charset val="238"/>
          </rPr>
          <t xml:space="preserve">
 Uvádí se převody návratné finanční výpomoci do následujícího roku podle zákona o rozpočtových pravidlech a to tak, že se převáděná částka se zapíše se záporným znaménkem do slupce roku,ve kterém dochází k úspoře a s kladným znaménkem do sloupce následujícího roku.</t>
        </r>
      </text>
    </comment>
    <comment ref="C55" authorId="0" shapeId="0">
      <text>
        <r>
          <rPr>
            <b/>
            <sz val="8"/>
            <color indexed="81"/>
            <rFont val="Tahoma"/>
            <charset val="238"/>
          </rPr>
          <t>MF:</t>
        </r>
        <r>
          <rPr>
            <sz val="8"/>
            <color indexed="81"/>
            <rFont val="Tahoma"/>
            <charset val="238"/>
          </rPr>
          <t xml:space="preserve">
 Součet řádků 8244 1 + 8244 2 </t>
        </r>
      </text>
    </comment>
    <comment ref="C56" authorId="0" shapeId="0">
      <text>
        <r>
          <rPr>
            <b/>
            <sz val="8"/>
            <color indexed="81"/>
            <rFont val="Tahoma"/>
            <charset val="238"/>
          </rPr>
          <t>MF:</t>
        </r>
        <r>
          <rPr>
            <sz val="8"/>
            <color indexed="81"/>
            <rFont val="Tahoma"/>
            <charset val="238"/>
          </rPr>
          <t xml:space="preserve">
Uvádí se účelově určené výdaje rozpočtové organizace, dotace příspěvkové organizaci, a dotace ostatním subj. ze státního rozpočtu na pořízení nebo technické zhodnocení majetku, v souladu se schválenou dokumentací programu.Podmínky pro čerpání prostředků státního rozpočtu stanoví správce programu rozhodnutím, obsahující mimo jiné též závazné věcné, časové a finanční parametry, které budou vyhodnoceny po dokončení realizace akce. Obdobně jako v řádku 8244 1 se uvádí posledně platný rozpočet.</t>
        </r>
      </text>
    </comment>
    <comment ref="C57" authorId="0" shapeId="0">
      <text>
        <r>
          <rPr>
            <b/>
            <sz val="8"/>
            <color indexed="81"/>
            <rFont val="Tahoma"/>
            <charset val="238"/>
          </rPr>
          <t>MF:</t>
        </r>
        <r>
          <rPr>
            <sz val="8"/>
            <color indexed="81"/>
            <rFont val="Tahoma"/>
            <charset val="238"/>
          </rPr>
          <t xml:space="preserve">
Uvádí se převody systémové dotace do následujícího roku stejným způsobem jako v řádku 8244 2.</t>
        </r>
      </text>
    </comment>
    <comment ref="C58" authorId="0" shapeId="0">
      <text>
        <r>
          <rPr>
            <b/>
            <sz val="8"/>
            <color indexed="81"/>
            <rFont val="Tahoma"/>
            <charset val="238"/>
          </rPr>
          <t>MF:</t>
        </r>
        <r>
          <rPr>
            <sz val="8"/>
            <color indexed="81"/>
            <rFont val="Tahoma"/>
            <charset val="238"/>
          </rPr>
          <t xml:space="preserve">
 Součet řádků 8245 1 + 8245 2 </t>
        </r>
      </text>
    </comment>
    <comment ref="C59" authorId="0" shapeId="0">
      <text>
        <r>
          <rPr>
            <b/>
            <sz val="8"/>
            <color indexed="81"/>
            <rFont val="Tahoma"/>
            <charset val="238"/>
          </rPr>
          <t>MF:</t>
        </r>
        <r>
          <rPr>
            <sz val="8"/>
            <color indexed="81"/>
            <rFont val="Tahoma"/>
            <charset val="238"/>
          </rPr>
          <t xml:space="preserve">
Uvádí se dotace poskytnuté ze Státního fondu životního prostředí.</t>
        </r>
      </text>
    </comment>
    <comment ref="C60" authorId="0" shapeId="0">
      <text>
        <r>
          <rPr>
            <b/>
            <sz val="8"/>
            <color indexed="81"/>
            <rFont val="Tahoma"/>
            <charset val="238"/>
          </rPr>
          <t>MF:</t>
        </r>
        <r>
          <rPr>
            <sz val="8"/>
            <color indexed="81"/>
            <rFont val="Tahoma"/>
            <charset val="238"/>
          </rPr>
          <t xml:space="preserve">
Uvádí se dotace poskytnuté ze Státního fondu dopravy.</t>
        </r>
      </text>
    </comment>
    <comment ref="C61" authorId="0" shapeId="0">
      <text>
        <r>
          <rPr>
            <b/>
            <sz val="8"/>
            <color indexed="81"/>
            <rFont val="Tahoma"/>
            <charset val="238"/>
          </rPr>
          <t>MF:</t>
        </r>
        <r>
          <rPr>
            <sz val="8"/>
            <color indexed="81"/>
            <rFont val="Tahoma"/>
            <charset val="238"/>
          </rPr>
          <t xml:space="preserve">
 Uvádí se dotace poskytnuté ze Státního fondu bydlení.</t>
        </r>
      </text>
    </comment>
    <comment ref="C62" authorId="0" shapeId="0">
      <text>
        <r>
          <rPr>
            <b/>
            <sz val="8"/>
            <color indexed="81"/>
            <rFont val="Tahoma"/>
            <charset val="238"/>
          </rPr>
          <t>MF:</t>
        </r>
        <r>
          <rPr>
            <sz val="8"/>
            <color indexed="81"/>
            <rFont val="Tahoma"/>
            <charset val="238"/>
          </rPr>
          <t xml:space="preserve">
 Uvádí se dotace poskytnuté z jiných než výše uvedených státních fondů</t>
        </r>
      </text>
    </comment>
    <comment ref="C63" authorId="0" shapeId="0">
      <text>
        <r>
          <rPr>
            <b/>
            <sz val="8"/>
            <color indexed="81"/>
            <rFont val="Tahoma"/>
            <charset val="238"/>
          </rPr>
          <t>MF:</t>
        </r>
        <r>
          <rPr>
            <sz val="8"/>
            <color indexed="81"/>
            <rFont val="Tahoma"/>
            <charset val="238"/>
          </rPr>
          <t xml:space="preserve">
Součet řádků 8247 1 + 8247 2 + 8247 3 + 8247 9</t>
        </r>
      </text>
    </comment>
    <comment ref="C64" authorId="0" shapeId="0">
      <text>
        <r>
          <rPr>
            <b/>
            <sz val="8"/>
            <color indexed="81"/>
            <rFont val="Tahoma"/>
            <charset val="238"/>
          </rPr>
          <t>MF:</t>
        </r>
        <r>
          <rPr>
            <sz val="8"/>
            <color indexed="81"/>
            <rFont val="Tahoma"/>
            <charset val="238"/>
          </rPr>
          <t xml:space="preserve">
 Dotace poskytnutá z rozpočtu obce</t>
        </r>
      </text>
    </comment>
    <comment ref="C65" authorId="0" shapeId="0">
      <text>
        <r>
          <rPr>
            <b/>
            <sz val="8"/>
            <color indexed="81"/>
            <rFont val="Tahoma"/>
            <charset val="238"/>
          </rPr>
          <t>MF:</t>
        </r>
        <r>
          <rPr>
            <sz val="8"/>
            <color indexed="81"/>
            <rFont val="Tahoma"/>
            <charset val="238"/>
          </rPr>
          <t xml:space="preserve">
 Dotace poskytnutá z rozpočtu okresu (okresního úřadu)</t>
        </r>
      </text>
    </comment>
    <comment ref="C66" authorId="0" shapeId="0">
      <text>
        <r>
          <rPr>
            <b/>
            <sz val="8"/>
            <color indexed="81"/>
            <rFont val="Tahoma"/>
            <charset val="238"/>
          </rPr>
          <t>MF:</t>
        </r>
        <r>
          <rPr>
            <sz val="8"/>
            <color indexed="81"/>
            <rFont val="Tahoma"/>
            <charset val="238"/>
          </rPr>
          <t xml:space="preserve">
 Dotace poskytnutá z rozpočtu kraje (krajského úřadu)</t>
        </r>
      </text>
    </comment>
    <comment ref="C67" authorId="0" shapeId="0">
      <text>
        <r>
          <rPr>
            <b/>
            <sz val="8"/>
            <color indexed="81"/>
            <rFont val="Tahoma"/>
            <charset val="238"/>
          </rPr>
          <t>MF:</t>
        </r>
        <r>
          <rPr>
            <sz val="8"/>
            <color indexed="81"/>
            <rFont val="Tahoma"/>
            <charset val="238"/>
          </rPr>
          <t xml:space="preserve">
 Součet řádků 8248 1 + 8248 2 + 8248 3</t>
        </r>
      </text>
    </comment>
    <comment ref="C68" authorId="0" shapeId="0">
      <text>
        <r>
          <rPr>
            <b/>
            <sz val="8"/>
            <color indexed="81"/>
            <rFont val="Tahoma"/>
            <charset val="238"/>
          </rPr>
          <t>MF:</t>
        </r>
        <r>
          <rPr>
            <sz val="8"/>
            <color indexed="81"/>
            <rFont val="Tahoma"/>
            <charset val="238"/>
          </rPr>
          <t xml:space="preserve">
 Uvádí se příspěvky od jiných investorů na základě smlouvy o sdružení finančních prostředků.</t>
        </r>
      </text>
    </comment>
    <comment ref="C69" authorId="0" shapeId="0">
      <text>
        <r>
          <rPr>
            <b/>
            <sz val="8"/>
            <color indexed="81"/>
            <rFont val="Tahoma"/>
            <charset val="238"/>
          </rPr>
          <t>MF:</t>
        </r>
        <r>
          <rPr>
            <sz val="8"/>
            <color indexed="81"/>
            <rFont val="Tahoma"/>
            <charset val="238"/>
          </rPr>
          <t xml:space="preserve">
 Uvádí se přijaté dodavatelské úvěry tj.úvěry,které budou poskytnuty v rámci smluv o energetických službách v systému EPC (Energy performance contracting) uzavíraných podle metodických pokynů "Aplikace metody EPC ve veřejném sektoru" vydaných MPO v roce 1999,nebo dodavatelských úvěrů jejichž přijetí bude předem odsouhlaseno MF. </t>
        </r>
      </text>
    </comment>
    <comment ref="C70" authorId="0" shapeId="0">
      <text>
        <r>
          <rPr>
            <b/>
            <sz val="8"/>
            <color indexed="81"/>
            <rFont val="Tahoma"/>
            <charset val="238"/>
          </rPr>
          <t>MF:</t>
        </r>
        <r>
          <rPr>
            <sz val="8"/>
            <color indexed="81"/>
            <rFont val="Tahoma"/>
            <charset val="238"/>
          </rPr>
          <t xml:space="preserve">
Uvádí se finanční zdroje,které nelze zařadit do řádků 8249 1 a 8249 2.</t>
        </r>
      </text>
    </comment>
    <comment ref="C71" authorId="0" shapeId="0">
      <text>
        <r>
          <rPr>
            <b/>
            <sz val="8"/>
            <color indexed="81"/>
            <rFont val="Tahoma"/>
            <charset val="238"/>
          </rPr>
          <t>MF:</t>
        </r>
        <r>
          <rPr>
            <sz val="8"/>
            <color indexed="81"/>
            <rFont val="Tahoma"/>
            <charset val="238"/>
          </rPr>
          <t xml:space="preserve">
Součet řádků 8249 1 + 8249 2 + 8249 9</t>
        </r>
      </text>
    </comment>
    <comment ref="C72" authorId="0" shapeId="0">
      <text>
        <r>
          <rPr>
            <b/>
            <sz val="8"/>
            <color indexed="81"/>
            <rFont val="Tahoma"/>
            <charset val="238"/>
          </rPr>
          <t>MF:</t>
        </r>
        <r>
          <rPr>
            <sz val="8"/>
            <color indexed="81"/>
            <rFont val="Tahoma"/>
            <charset val="238"/>
          </rPr>
          <t xml:space="preserve">
 Uvádí se dotace poskytnuté z předvstupního fondu EU - PHARE</t>
        </r>
      </text>
    </comment>
    <comment ref="C73" authorId="0" shapeId="0">
      <text>
        <r>
          <rPr>
            <b/>
            <sz val="8"/>
            <color indexed="81"/>
            <rFont val="Tahoma"/>
            <charset val="238"/>
          </rPr>
          <t>MF:</t>
        </r>
        <r>
          <rPr>
            <sz val="8"/>
            <color indexed="81"/>
            <rFont val="Tahoma"/>
            <charset val="238"/>
          </rPr>
          <t xml:space="preserve">
 Uvádí se dotace poskytnuté z předvstupního fondu EU - SAPARD</t>
        </r>
      </text>
    </comment>
    <comment ref="C74" authorId="0" shapeId="0">
      <text>
        <r>
          <rPr>
            <b/>
            <sz val="8"/>
            <color indexed="81"/>
            <rFont val="Tahoma"/>
            <charset val="238"/>
          </rPr>
          <t>MF:</t>
        </r>
        <r>
          <rPr>
            <sz val="8"/>
            <color indexed="81"/>
            <rFont val="Tahoma"/>
            <charset val="238"/>
          </rPr>
          <t xml:space="preserve">
 Uvádí se dotace poskytnuté z předvstupního fondu EU - ISPA</t>
        </r>
      </text>
    </comment>
    <comment ref="C75" authorId="0" shapeId="0">
      <text>
        <r>
          <rPr>
            <b/>
            <sz val="8"/>
            <color indexed="81"/>
            <rFont val="Tahoma"/>
            <charset val="238"/>
          </rPr>
          <t>MF:</t>
        </r>
        <r>
          <rPr>
            <sz val="8"/>
            <color indexed="81"/>
            <rFont val="Tahoma"/>
            <charset val="238"/>
          </rPr>
          <t xml:space="preserve">
 Uvádí se dotace poskytnuté z kohezníhího fondu EU </t>
        </r>
      </text>
    </comment>
    <comment ref="C76" authorId="0" shapeId="0">
      <text>
        <r>
          <rPr>
            <b/>
            <sz val="8"/>
            <color indexed="81"/>
            <rFont val="Tahoma"/>
            <charset val="238"/>
          </rPr>
          <t>MF:</t>
        </r>
        <r>
          <rPr>
            <sz val="8"/>
            <color indexed="81"/>
            <rFont val="Tahoma"/>
            <charset val="238"/>
          </rPr>
          <t xml:space="preserve">
Uvádí se dotace poskytnuté ze strukturálních fondů EU </t>
        </r>
      </text>
    </comment>
    <comment ref="C77" authorId="0" shapeId="0">
      <text>
        <r>
          <rPr>
            <b/>
            <sz val="8"/>
            <color indexed="81"/>
            <rFont val="Tahoma"/>
            <charset val="238"/>
          </rPr>
          <t>MF:</t>
        </r>
        <r>
          <rPr>
            <sz val="8"/>
            <color indexed="81"/>
            <rFont val="Tahoma"/>
            <charset val="238"/>
          </rPr>
          <t xml:space="preserve">
Uvádí se prostředky poskytnuté jinými než výše uvedenými fondy EU </t>
        </r>
      </text>
    </comment>
    <comment ref="C78" authorId="0" shapeId="0">
      <text>
        <r>
          <rPr>
            <b/>
            <sz val="8"/>
            <color indexed="81"/>
            <rFont val="Tahoma"/>
            <charset val="238"/>
          </rPr>
          <t>MF:</t>
        </r>
        <r>
          <rPr>
            <sz val="8"/>
            <color indexed="81"/>
            <rFont val="Tahoma"/>
            <charset val="238"/>
          </rPr>
          <t xml:space="preserve">
Součet řádků 8251 1 až 8251  9</t>
        </r>
      </text>
    </comment>
    <comment ref="C79" authorId="0" shapeId="0">
      <text>
        <r>
          <rPr>
            <b/>
            <sz val="8"/>
            <color indexed="81"/>
            <rFont val="Tahoma"/>
            <charset val="238"/>
          </rPr>
          <t>MF:</t>
        </r>
        <r>
          <rPr>
            <sz val="8"/>
            <color indexed="81"/>
            <rFont val="Tahoma"/>
            <charset val="238"/>
          </rPr>
          <t xml:space="preserve">
 Uvádí se prostředky poskytnuté členskými zeměmi na financování bezpečnostních investic schválených orgány NATO.</t>
        </r>
      </text>
    </comment>
    <comment ref="C80" authorId="0" shapeId="0">
      <text>
        <r>
          <rPr>
            <b/>
            <sz val="8"/>
            <color indexed="81"/>
            <rFont val="Tahoma"/>
            <charset val="238"/>
          </rPr>
          <t>MF:</t>
        </r>
        <r>
          <rPr>
            <sz val="8"/>
            <color indexed="81"/>
            <rFont val="Tahoma"/>
            <charset val="238"/>
          </rPr>
          <t xml:space="preserve">
 Uvádí se prostředky poskytnuté jinými než výše uvedenými fondy NATO</t>
        </r>
      </text>
    </comment>
    <comment ref="C81" authorId="0" shapeId="0">
      <text>
        <r>
          <rPr>
            <b/>
            <sz val="8"/>
            <color indexed="81"/>
            <rFont val="Tahoma"/>
            <charset val="238"/>
          </rPr>
          <t>MF:</t>
        </r>
        <r>
          <rPr>
            <sz val="8"/>
            <color indexed="81"/>
            <rFont val="Tahoma"/>
            <charset val="238"/>
          </rPr>
          <t xml:space="preserve">
Součet řádků 8252 1 + 8252 9</t>
        </r>
      </text>
    </comment>
    <comment ref="C82" authorId="0" shapeId="0">
      <text>
        <r>
          <rPr>
            <b/>
            <sz val="8"/>
            <color indexed="81"/>
            <rFont val="Tahoma"/>
            <charset val="238"/>
          </rPr>
          <t>MF:</t>
        </r>
        <r>
          <rPr>
            <sz val="8"/>
            <color indexed="81"/>
            <rFont val="Tahoma"/>
            <charset val="238"/>
          </rPr>
          <t xml:space="preserve">
 Uvádí se zdroje ze zahraničí, které nelze zařadit do výše uvedených řádků.</t>
        </r>
      </text>
    </comment>
    <comment ref="C83" authorId="0" shapeId="0">
      <text>
        <r>
          <rPr>
            <b/>
            <sz val="8"/>
            <color indexed="81"/>
            <rFont val="Tahoma"/>
            <charset val="238"/>
          </rPr>
          <t>MF:</t>
        </r>
        <r>
          <rPr>
            <sz val="8"/>
            <color indexed="81"/>
            <rFont val="Tahoma"/>
            <charset val="238"/>
          </rPr>
          <t xml:space="preserve">
Součet řádků 8259+8252 S+82
51 S</t>
        </r>
      </text>
    </comment>
  </commentList>
</comments>
</file>

<file path=xl/sharedStrings.xml><?xml version="1.0" encoding="utf-8"?>
<sst xmlns="http://schemas.openxmlformats.org/spreadsheetml/2006/main" count="2149" uniqueCount="1212">
  <si>
    <t>8148 2</t>
  </si>
  <si>
    <t>8148 3</t>
  </si>
  <si>
    <t>8149 1</t>
  </si>
  <si>
    <t>8149 2</t>
  </si>
  <si>
    <t>8149 9</t>
  </si>
  <si>
    <t>8151 1</t>
  </si>
  <si>
    <t>8151 2</t>
  </si>
  <si>
    <t>8151 3</t>
  </si>
  <si>
    <t>8151 4</t>
  </si>
  <si>
    <t>8151 5</t>
  </si>
  <si>
    <t>8151 9</t>
  </si>
  <si>
    <t>8152 1</t>
  </si>
  <si>
    <t>8152 9</t>
  </si>
  <si>
    <t xml:space="preserve">8159 </t>
  </si>
  <si>
    <t xml:space="preserve"> Náklady technolog.části stavby celkem (převod)</t>
  </si>
  <si>
    <t xml:space="preserve">  Náklady na výpočetní techniku</t>
  </si>
  <si>
    <t xml:space="preserve">  Náklady na vojenskou techniku a zařízení</t>
  </si>
  <si>
    <t xml:space="preserve">  Náklady na jiné než výše uvedené stroje a zařízení</t>
  </si>
  <si>
    <t xml:space="preserve"> Náklady na stroje a zařízení </t>
  </si>
  <si>
    <t xml:space="preserve">  Náklady na programové vybavení</t>
  </si>
  <si>
    <t xml:space="preserve">  Náklady na ocenitelná práva</t>
  </si>
  <si>
    <t xml:space="preserve">  Nákl.na nehmotné výsledky výzkumné a obd.činnosti</t>
  </si>
  <si>
    <t xml:space="preserve">  Nákl.na nehmot.dlouhodobý majetek výše neuvedený</t>
  </si>
  <si>
    <t xml:space="preserve"> Náklady na nehmotný investiční majetek </t>
  </si>
  <si>
    <t xml:space="preserve">  Náklady na pěstitelské celky trvalých porostů</t>
  </si>
  <si>
    <t xml:space="preserve">  Odvody a poplatky za odnětí zemědělské a lesní půdy</t>
  </si>
  <si>
    <t xml:space="preserve">  Náklady úplatného převodu pozemků</t>
  </si>
  <si>
    <t xml:space="preserve">  Náklady úplatného převodu nemovitostí</t>
  </si>
  <si>
    <t xml:space="preserve">  Úroky z úvěrů bez státní záruky</t>
  </si>
  <si>
    <t xml:space="preserve">  Úroky z úvěrů se státní zárukou</t>
  </si>
  <si>
    <t xml:space="preserve">  Úroky z dodavatelských úvěrů</t>
  </si>
  <si>
    <t>Skutečnost</t>
  </si>
  <si>
    <t>akt.roku</t>
  </si>
  <si>
    <t xml:space="preserve">  Jiné investiční potřeby výše neuvedené</t>
  </si>
  <si>
    <t xml:space="preserve"> Ostatní investiční potřeby </t>
  </si>
  <si>
    <t xml:space="preserve"> SOUHRN INVESTIČNÍCH ZDROJŮ </t>
  </si>
  <si>
    <t>POZOR !  VŽDY MUSÍ PLATIT PODMÍNKA, ŽE ŘÁDEK  823 S = 829 S</t>
  </si>
  <si>
    <t xml:space="preserve"> 829 S  SOUHRN NEINVESTIČNÍCH  ZDROJŮ </t>
  </si>
  <si>
    <t xml:space="preserve">  Náklady na zajištění dodávek energií zahrnované do HIM</t>
  </si>
  <si>
    <t xml:space="preserve">  Ostatní investiční náklady výše neuvedené</t>
  </si>
  <si>
    <t xml:space="preserve"> REZERVA na úhradu investičních nákladů</t>
  </si>
  <si>
    <t xml:space="preserve"> INVESTIČNÍ NÁKLADY CELKEM</t>
  </si>
  <si>
    <t xml:space="preserve"> Splátky návratných fin.výpomocí ze stát.rozpočtu</t>
  </si>
  <si>
    <t xml:space="preserve"> Splátky úvěrů poskytnutých se státní zárukou</t>
  </si>
  <si>
    <t xml:space="preserve"> Splátky úvěrů poskytnutých bez státní záruky</t>
  </si>
  <si>
    <t xml:space="preserve">  Příspěvky poskytnuté na sdruženou akci</t>
  </si>
  <si>
    <t xml:space="preserve">  Splátky dodavatelských úvěrů</t>
  </si>
  <si>
    <t xml:space="preserve"> SOUHRN INVESTIČNÍCH POTŘEB </t>
  </si>
  <si>
    <t xml:space="preserve"> Vlastní zdroje účastníka programu</t>
  </si>
  <si>
    <t xml:space="preserve"> Úvěry poskytnuté bez státní záruky </t>
  </si>
  <si>
    <t xml:space="preserve"> Úvěry se státní zárukou přijaté KoB nebo ČMZRB</t>
  </si>
  <si>
    <t xml:space="preserve"> Úvěry poskytnuté se státní zárukou ostatní </t>
  </si>
  <si>
    <t xml:space="preserve"> Úvěry poskytnuté se státní zárukou </t>
  </si>
  <si>
    <t>Formulář informačního systému programového financování  (ISPROFIN)</t>
  </si>
  <si>
    <t xml:space="preserve"> 8128 2   Odvody a poplatky za odnětí zemědělské a lesní půdy</t>
  </si>
  <si>
    <t xml:space="preserve"> pořizovací ceny investice tj. podíly na účelně vynaložených nákladech dodavatele spojených s připojením a zajištěním</t>
  </si>
  <si>
    <t xml:space="preserve"> veřejném sektoru" vydaných MPO v roce 1999, nebo dodavatelských úvěrů odsouhlasených MF.</t>
  </si>
  <si>
    <t xml:space="preserve"> Uvádí se účelově určené výdaje rozpočtových organizací, dotace příspěvkovým organizacím  a dotace ostatním subj. ze</t>
  </si>
  <si>
    <t xml:space="preserve"> Uvádí se vodné a stočné, náklady na páru, plyn, elektrickou energii, pevná paliva, pohonné hmoty a mazadla atd.</t>
  </si>
  <si>
    <t xml:space="preserve"> mátek a jejich souborů. Patří sem i platby daní a poplatků, vč.dálničních známek a poplatků vůči cizím státům atd.</t>
  </si>
  <si>
    <t xml:space="preserve"> Uvádí se pouze rozpočtové údaje podle metodiky stanovené správcem programu. </t>
  </si>
  <si>
    <t xml:space="preserve"> Uvádí se dotace poskytnuté z kohezního fondu EU </t>
  </si>
  <si>
    <t xml:space="preserve"> Uvádí se náklady, které se nedají zařadit do výše uvedených  řádků 8121 1 až 8121 4 tj. na příklad náklady na archi-</t>
  </si>
  <si>
    <t xml:space="preserve"> Součet řádků 8121S + 8124 + 8125 + 8126S + 8127S +  8128S + 8129</t>
  </si>
  <si>
    <t xml:space="preserve"> Součet řádků  812 S + 8130 + 8131 + 8132 + 8139 S</t>
  </si>
  <si>
    <t>POZOR !  VŽDY MUSÍ PLATIT PODMÍNKA, ŽE ŘÁDEK  813 S = 819 S</t>
  </si>
  <si>
    <t xml:space="preserve"> 819 S  SOUHRN INVESTIČNÍCH  ZDROJŮ </t>
  </si>
  <si>
    <t xml:space="preserve"> Uvádí se náklady,které nelze zařadit do výše uvedených řádků 8221 1 a  8221 2 jako jsou smluvní pokuty, náhrady</t>
  </si>
  <si>
    <t xml:space="preserve"> 8222 S    Mzdové náklady a povinné pojistné</t>
  </si>
  <si>
    <t xml:space="preserve"> 8226 S   Náklady na stroje a zařízení</t>
  </si>
  <si>
    <t xml:space="preserve"> 822  S   NEINVESTIČNÍ NÁKLADY CELKEM</t>
  </si>
  <si>
    <t xml:space="preserve"> 8230     Splátky návratných finančních výpomocí ze státního rozpočtu</t>
  </si>
  <si>
    <t xml:space="preserve"> 8233 1     Příspěvky poskytnuté na sdruženou akci</t>
  </si>
  <si>
    <t xml:space="preserve"> 8233 2     Splátky dodavatelských úvěrů</t>
  </si>
  <si>
    <t xml:space="preserve"> 8231     Splátky úvěrů poskytnutých se státní zárukou</t>
  </si>
  <si>
    <t xml:space="preserve"> 8232      Splátky úvěrů poskytnutých bez státní záruky</t>
  </si>
  <si>
    <t xml:space="preserve"> Uvádí se finanční potřeby, které nelze zařadit do řádků 8233 1 a 8233 2.</t>
  </si>
  <si>
    <t>Účastník programu:</t>
  </si>
  <si>
    <t>Název kontrolní metody: Modulo 11 ADDO</t>
  </si>
  <si>
    <t>2. KONTROLA RODNÉHO ČÍSLA</t>
  </si>
  <si>
    <t xml:space="preserve"> 1.Jednotlivé číslice sedmimístného pořadového čísla zprava se násobí číslicemi: 2, 3, 4, 5, 6, 7, 8</t>
  </si>
  <si>
    <t xml:space="preserve"> 1.Sečte se dvojmístné číslo roku, měsíce (u žen je na první pozici dvojmístného čísla přičtena 5), dne, první    dvě místa ze čtyřmístného čísla (zleva), druhá dvě místa ze čtyřmístného čísla (zprava)</t>
  </si>
  <si>
    <t xml:space="preserve"> 2.Součiny se sečtou</t>
  </si>
  <si>
    <t xml:space="preserve">       2.Výsledek se vydělí 11 a musí být beze zbytku.</t>
  </si>
  <si>
    <t xml:space="preserve"> 3.Součet součinů se odečte od nejblíže vyššího násobku 11</t>
  </si>
  <si>
    <t xml:space="preserve"> 4.Rozdíl tvoří kontrolní znak (osmá pozice IČA) zprava</t>
  </si>
  <si>
    <t xml:space="preserve">       5.Případy, kdy hodnota rozdílu je 11, kontrolní znak je 1</t>
  </si>
  <si>
    <t xml:space="preserve">   Případy, kdy hodnota rozdílu je 10, kontrolní znak je 0</t>
  </si>
  <si>
    <t xml:space="preserve"> 8233 9      Ostatní neinvestiční potřeby výše neuvedené</t>
  </si>
  <si>
    <t xml:space="preserve"> 8233 S   Ostatní neinvestiční potřeby celkem</t>
  </si>
  <si>
    <t xml:space="preserve"> 823  S    SOUHRN NEINVESTIČNÍCH POTŘEB </t>
  </si>
  <si>
    <t xml:space="preserve"> Součet řádků  822 S + 8230 + 8231 + 8232 + 8233 S</t>
  </si>
  <si>
    <t xml:space="preserve"> SOUHRN NEINVESTIČNÍCH ZDROJŮ </t>
  </si>
  <si>
    <t xml:space="preserve"> Součet řádků 8241 +8242 +8243S +8244S +8245 S +8247S +8248S +8249S +8251S +8252S + 8259</t>
  </si>
  <si>
    <t xml:space="preserve"> né smlouvě specifikovány. V opačném případě budou součástí splátek úvěru v řádku 8232 2.</t>
  </si>
  <si>
    <t xml:space="preserve"> Zaznamenají se všechny dopravní prostředky (DP) uvedené v příslušné dokumentaci akce,jejich ocenění</t>
  </si>
  <si>
    <t xml:space="preserve"> (náklady) a zdroje jejich financování.Souhrn nákladů  DP je vždy roven nákladům uvedeným v řádku</t>
  </si>
  <si>
    <t xml:space="preserve"> 80261 form.RA 81. Sloupce zdrojů krytí nákladů se vyplňují stejně jako u formuláře RA 83 resp.</t>
  </si>
  <si>
    <t xml:space="preserve"> (náklady) a zdroje jejich financování.Souhrn nákladů  je vždy roven nákladům uvedeným v řádku</t>
  </si>
  <si>
    <t xml:space="preserve"> se vyplňují stejně jako u formuláře RA 83 resp.RA 84.</t>
  </si>
  <si>
    <t xml:space="preserve">Souhrn nákladů SZ je vždy roven nákladům uvedeným v řádku  80269 form.RA 81. Sloupce zdrojů krytí </t>
  </si>
  <si>
    <t xml:space="preserve"> 80271 form.RA 81. Sloupce zdrojů krytí nákladů se vyplňují stejně jako u formuláře RA 83 resp.</t>
  </si>
  <si>
    <t xml:space="preserve"> 8227 S   Náklady na drobný nehmotný majetek</t>
  </si>
  <si>
    <t xml:space="preserve"> Uvádí se neinvest.náklady na pořízení a obnovu programového vybavení (software) výpočetních a inform.systémů</t>
  </si>
  <si>
    <t xml:space="preserve"> 8223 4   Náklady oprav a udržování strojů,zařízení a inventáře</t>
  </si>
  <si>
    <t xml:space="preserve">Uvádí se náklady na opravu a udržování strojů, zařízení a inventáře které nejsou pevnou součástí budov </t>
  </si>
  <si>
    <t xml:space="preserve"> Uvádí se náklady na nákup potravin, ochranných pomůcek, léků a zdravotnického materiálu, prádla, oděvů a obuvi, </t>
  </si>
  <si>
    <t>Kódy ISPROFIN **) :</t>
  </si>
  <si>
    <t xml:space="preserve"> Návratné fin.výpomoci - posledně platný rozpočet</t>
  </si>
  <si>
    <t xml:space="preserve"> Návratné fin.výpomoci - převody do násl.roku ( -,+)</t>
  </si>
  <si>
    <t xml:space="preserve"> Návratné finanční výpomoci ze státního rozpočtu</t>
  </si>
  <si>
    <t xml:space="preserve"> Systémové určené výdaje - posledně platný rozpočet</t>
  </si>
  <si>
    <t xml:space="preserve"> Systémové určené výdaje  - převod do násl.roku ( -, +)</t>
  </si>
  <si>
    <t xml:space="preserve"> Systémové určené výdaje státního rozpočtu</t>
  </si>
  <si>
    <t xml:space="preserve"> Individuálně posuzované výdaje -posledně platný rozpočet</t>
  </si>
  <si>
    <t xml:space="preserve"> Individuální posuzované výdaje - převod do násl.roku ( -, +)</t>
  </si>
  <si>
    <t xml:space="preserve"> Individuálně posuzované výdaje státního rozpočtu</t>
  </si>
  <si>
    <t xml:space="preserve"> Dotace z fondu životního prostředí</t>
  </si>
  <si>
    <t xml:space="preserve"> Dotace z fondu dopravy</t>
  </si>
  <si>
    <t xml:space="preserve"> Dotace z fondu bydlení</t>
  </si>
  <si>
    <t xml:space="preserve"> Dotace z jiných státních fondů</t>
  </si>
  <si>
    <t xml:space="preserve"> Dotace poskytnuté ze státních fondů</t>
  </si>
  <si>
    <t xml:space="preserve"> Dotace z rozpočtu obce</t>
  </si>
  <si>
    <t xml:space="preserve"> Dotace z rozpočtu okresu</t>
  </si>
  <si>
    <t xml:space="preserve"> Dotace z rozpočtu kraje</t>
  </si>
  <si>
    <t xml:space="preserve"> Dotace z územních rozpočtů</t>
  </si>
  <si>
    <t xml:space="preserve"> Příspěvky přijaté na sdruženou akci</t>
  </si>
  <si>
    <t xml:space="preserve"> Dodavatelské úvěry</t>
  </si>
  <si>
    <t xml:space="preserve"> Jiné cizí zdroje tuzemské </t>
  </si>
  <si>
    <t xml:space="preserve"> Jiné zdroje tuzemské výše neuvedené</t>
  </si>
  <si>
    <t xml:space="preserve"> Dotace z fondu PHARE</t>
  </si>
  <si>
    <t xml:space="preserve"> Dotace z fondu SAPARD</t>
  </si>
  <si>
    <t xml:space="preserve"> Dotace z fondu ISPA</t>
  </si>
  <si>
    <t xml:space="preserve"> Dotace z kohezniho fondu EU</t>
  </si>
  <si>
    <t xml:space="preserve"> Dotace ze strukturálních fondů EU</t>
  </si>
  <si>
    <t xml:space="preserve"> Dotace z jiných fondů EU </t>
  </si>
  <si>
    <t xml:space="preserve"> Dotace poskytnuté z fondů EU </t>
  </si>
  <si>
    <t xml:space="preserve"> Dotace z fondu NATO na bezpečnostní investice</t>
  </si>
  <si>
    <t xml:space="preserve"> Dotace z jiných fondů NATO</t>
  </si>
  <si>
    <t xml:space="preserve"> Dotace z fondů NATO</t>
  </si>
  <si>
    <t xml:space="preserve"> Jiné zahraniční zdroje výše neuvedené</t>
  </si>
  <si>
    <t>po 1.1</t>
  </si>
  <si>
    <t>2 0 0 4</t>
  </si>
  <si>
    <t>2 0 0 5</t>
  </si>
  <si>
    <t>2 0 0 6</t>
  </si>
  <si>
    <t>2 0 0 7</t>
  </si>
  <si>
    <t>2 0 0 8</t>
  </si>
  <si>
    <t>2 0 0 9</t>
  </si>
  <si>
    <t>2 0 1 0</t>
  </si>
  <si>
    <t xml:space="preserve"> 2 0 1 1</t>
  </si>
  <si>
    <t>sl.18</t>
  </si>
  <si>
    <t>sl.19</t>
  </si>
  <si>
    <t>sl.20</t>
  </si>
  <si>
    <t>sl.21</t>
  </si>
  <si>
    <t>sl.22</t>
  </si>
  <si>
    <t>sl.23</t>
  </si>
  <si>
    <t>sl.24</t>
  </si>
  <si>
    <t>sl.25</t>
  </si>
  <si>
    <t>sl.26</t>
  </si>
  <si>
    <t xml:space="preserve">  Náklady inženýrské činnosti </t>
  </si>
  <si>
    <t xml:space="preserve">  Náklady projektové dokumentace </t>
  </si>
  <si>
    <t xml:space="preserve"> Projektová a předprojektová dokumentace projektu evidenční číslo :          </t>
  </si>
  <si>
    <t xml:space="preserve"> Dokladová dokumentace projektu evidenční číslo :</t>
  </si>
  <si>
    <t xml:space="preserve"> Zpráva kontrol. útvaru správce programu</t>
  </si>
  <si>
    <t xml:space="preserve"> Přiložené form.RA (nehodící se škrtněte) :</t>
  </si>
  <si>
    <t>81,82,83,84,85,86,87,88,89</t>
  </si>
  <si>
    <t>dne:</t>
  </si>
  <si>
    <t xml:space="preserve">  Jiné náklady přípravy a zabezpečení akce</t>
  </si>
  <si>
    <t xml:space="preserve"> Náklady přípravy a zabezpečení akce </t>
  </si>
  <si>
    <t xml:space="preserve"> Mzdové náklady a ostatní platby za provedenou práci</t>
  </si>
  <si>
    <t xml:space="preserve"> Povinné pojistné</t>
  </si>
  <si>
    <t xml:space="preserve"> Mzdové náklady a povinné pojistné</t>
  </si>
  <si>
    <t xml:space="preserve"> Náklady na nákup materiálu</t>
  </si>
  <si>
    <t xml:space="preserve"> Náklady na nákup vody, paliv a energie</t>
  </si>
  <si>
    <t xml:space="preserve"> Náklady na nákup služeb</t>
  </si>
  <si>
    <t xml:space="preserve"> Náklady oprav a udržování strojů,zařízení a inventáře</t>
  </si>
  <si>
    <t xml:space="preserve"> Náklady na ostatní nákupy</t>
  </si>
  <si>
    <t xml:space="preserve"> Náklady materiální povahy a služby</t>
  </si>
  <si>
    <t xml:space="preserve"> Náklady údržby a oprav stavební části stavby</t>
  </si>
  <si>
    <t xml:space="preserve"> Nákl.údržby a oprav technologické části stavby</t>
  </si>
  <si>
    <t xml:space="preserve"> Náklady na dopravní prostředky</t>
  </si>
  <si>
    <t xml:space="preserve"> Náklady na výpočetní techniku</t>
  </si>
  <si>
    <t xml:space="preserve"> Náklady na vojenskou techniku a zařízení</t>
  </si>
  <si>
    <t xml:space="preserve"> Náklady na jiný než uvedený drobný hmotný inv.majetek </t>
  </si>
  <si>
    <t xml:space="preserve"> Náklady na drobný hmotný invest. majetek</t>
  </si>
  <si>
    <t xml:space="preserve"> Náklady na programové vybavení</t>
  </si>
  <si>
    <t xml:space="preserve"> Náklady na ocenitelná práva</t>
  </si>
  <si>
    <t xml:space="preserve"> Nákl.na nehmotné výsledky výzkumné a obdobné činnosti</t>
  </si>
  <si>
    <t xml:space="preserve"> Náklady na jiný než uvedený drobný nehmotný inv.majetek </t>
  </si>
  <si>
    <t xml:space="preserve"> Náklady na drobný nehmotný invest. majetek</t>
  </si>
  <si>
    <t xml:space="preserve"> Úroky z úvěrů bez státní záruky</t>
  </si>
  <si>
    <t xml:space="preserve"> Úroky z úvěrů se státní zárukou</t>
  </si>
  <si>
    <t xml:space="preserve"> Úroky z dodavatelských úvěrů</t>
  </si>
  <si>
    <t xml:space="preserve"> Ostatní investiční náklady výše neuvedené</t>
  </si>
  <si>
    <t xml:space="preserve"> Ostatní neinvestiční náklady</t>
  </si>
  <si>
    <t xml:space="preserve"> Rezerva na úhradu neinvestičních nákladů</t>
  </si>
  <si>
    <t xml:space="preserve"> NEINVESTIČNÍ NÁKLADY CELKEM</t>
  </si>
  <si>
    <t xml:space="preserve"> Splátky půjček ze státního rozpočtu</t>
  </si>
  <si>
    <t xml:space="preserve"> Příspěvky poskytnuté na sdruženou akci</t>
  </si>
  <si>
    <t xml:space="preserve"> Splátky dodavatelských úvěrů</t>
  </si>
  <si>
    <t xml:space="preserve"> Ostatní neinvestiční potřeby </t>
  </si>
  <si>
    <t xml:space="preserve"> SOUHRN NEINVESTIČNÍCH POTŘEB </t>
  </si>
  <si>
    <t xml:space="preserve"> Úvěry poskytnuté bez státní záruky</t>
  </si>
  <si>
    <t xml:space="preserve"> Úvěry poskytnuté se stát.zárukou ostatní výše neuvedené</t>
  </si>
  <si>
    <t xml:space="preserve"> Úvěry poskytnuté se státní zárukou</t>
  </si>
  <si>
    <t xml:space="preserve"> Systémově určené výdaje státního rozpočtu</t>
  </si>
  <si>
    <t xml:space="preserve">         Evidenční číslo:</t>
  </si>
  <si>
    <t xml:space="preserve">Číslo </t>
  </si>
  <si>
    <t>řádku</t>
  </si>
  <si>
    <t xml:space="preserve">  název</t>
  </si>
  <si>
    <t>číslo</t>
  </si>
  <si>
    <t>8124 A</t>
  </si>
  <si>
    <t>8125 A</t>
  </si>
  <si>
    <t xml:space="preserve">Náklady </t>
  </si>
  <si>
    <t xml:space="preserve">celkem </t>
  </si>
  <si>
    <t xml:space="preserve"> RA 86</t>
  </si>
  <si>
    <t xml:space="preserve"> Přípravná dokumentace - investiční záměr ( pro registraci akce v informačním systému MF)  a její změny</t>
  </si>
  <si>
    <t xml:space="preserve"> Vypracoval :</t>
  </si>
  <si>
    <t>čj. (evid.č.)</t>
  </si>
  <si>
    <t>ze dne :</t>
  </si>
  <si>
    <t xml:space="preserve"> Projektová dokumentace k územnímu řízení a její změny</t>
  </si>
  <si>
    <t xml:space="preserve"> Projektová dokumentace ke stavebnímu povolení a její změny</t>
  </si>
  <si>
    <t xml:space="preserve"> Projektová dokumentace  jiné než stavební akce a její změny</t>
  </si>
  <si>
    <t xml:space="preserve"> Expertizní posouzení investičního záměru (dokumentace 8610)</t>
  </si>
  <si>
    <t xml:space="preserve"> Expertizní posouzení projektové dokumentace pro územní řízení (dokumentace 8620)</t>
  </si>
  <si>
    <t xml:space="preserve"> Expertizní posouzení projektové dokumentace pro stavební povolení (dokumentace 8630)</t>
  </si>
  <si>
    <t xml:space="preserve"> Expertizní posouzení projektové dokumentace jiné než stavební akce (dokumentace 8640)</t>
  </si>
  <si>
    <t xml:space="preserve"> Poznámky :</t>
  </si>
  <si>
    <t xml:space="preserve"> Podpis :</t>
  </si>
  <si>
    <t xml:space="preserve"> telefon :</t>
  </si>
  <si>
    <t xml:space="preserve"> dne :</t>
  </si>
  <si>
    <t xml:space="preserve"> Územní rozhodnutí a jeho změny, vydané </t>
  </si>
  <si>
    <t xml:space="preserve"> kým :</t>
  </si>
  <si>
    <t>čj.</t>
  </si>
  <si>
    <t>právní moci nabyté dne :</t>
  </si>
  <si>
    <t xml:space="preserve"> Stavební povolení a jeho změny, vydané</t>
  </si>
  <si>
    <t xml:space="preserve"> Evidenční listy veřejných zakázek na inženýrskou činnost ve výstavbě</t>
  </si>
  <si>
    <t xml:space="preserve"> Evidenční listy veřejných zakázek na vypracování přípravné a projektové dokumentace</t>
  </si>
  <si>
    <t xml:space="preserve"> Evidenční listy veřejných zakázek na realizaci stavebního díla</t>
  </si>
  <si>
    <t xml:space="preserve"> Evidenční listy veřejných zakázek na realizaci dodávek strojů a zařízení (jejich souborů)</t>
  </si>
  <si>
    <t xml:space="preserve"> Souhlas s užíváním stavby vydaný</t>
  </si>
  <si>
    <t>č.j.</t>
  </si>
  <si>
    <t xml:space="preserve"> Kolaudační rozhodnutí vydané</t>
  </si>
  <si>
    <t xml:space="preserve"> Kontrolní zpráva FÚ</t>
  </si>
  <si>
    <t xml:space="preserve"> Zpráva pro závěrečné vyhodnocení akce </t>
  </si>
  <si>
    <t xml:space="preserve"> vypracovaná :</t>
  </si>
  <si>
    <t xml:space="preserve"> Mandátní smlouvy o inženýrské činnosti ve výstavbě a jejich změny</t>
  </si>
  <si>
    <t xml:space="preserve"> Mandatář :</t>
  </si>
  <si>
    <t xml:space="preserve">   smlouva č.:</t>
  </si>
  <si>
    <t xml:space="preserve"> IČO :</t>
  </si>
  <si>
    <t xml:space="preserve">   dohodnutá cena v mil.Kč na 3 des.místa :</t>
  </si>
  <si>
    <t xml:space="preserve">   dohodnutá cena v mil.Kč na 3 desetinná místa :</t>
  </si>
  <si>
    <t xml:space="preserve"> Smlouvy o dílo na vypracování přípravné a projektové dokumentace  a jejich změny</t>
  </si>
  <si>
    <t xml:space="preserve"> Projektant :</t>
  </si>
  <si>
    <t xml:space="preserve"> Smlouvy o dílo na realizaci stavby  a jejich změny</t>
  </si>
  <si>
    <t xml:space="preserve"> Zhotovitel :</t>
  </si>
  <si>
    <t xml:space="preserve"> Smlouvy o dodávkách strojů a zařízení (jejich souborů) a jejich změny</t>
  </si>
  <si>
    <t xml:space="preserve"> Dodavatel :</t>
  </si>
  <si>
    <t xml:space="preserve"> Smlouvy o úvěru bez státní záruky a jejich změny</t>
  </si>
  <si>
    <t xml:space="preserve"> Banka :</t>
  </si>
  <si>
    <t xml:space="preserve">   výše úvěru v mil.Kč na 3 des.místa :</t>
  </si>
  <si>
    <t xml:space="preserve">  Náklady na zdravotnickou techniku a zařízení</t>
  </si>
  <si>
    <t xml:space="preserve"> 8126 4  Náklady na zdravotnickou techniku a zařízení</t>
  </si>
  <si>
    <t xml:space="preserve"> Uvádí se náklady (výdaje) na zdravotnickou techniku a zařízení </t>
  </si>
  <si>
    <t xml:space="preserve"> Součet řádků 8126 1 + 8126 2 + 8126 3 + 8126 4 + 8126 9</t>
  </si>
  <si>
    <t xml:space="preserve"> Specifikace zdravotnické techniky a zařízení investičního projektu ( akce)</t>
  </si>
  <si>
    <t>v řádku 8026 4 form.RA 81. Sloupce zdrojů krytí nákladů se vyplňují stejně jako u formuláře RA 83 resp.</t>
  </si>
  <si>
    <t xml:space="preserve"> Smlouvy o úvěru se státní zárukou a jejich změny</t>
  </si>
  <si>
    <t xml:space="preserve"> Rozhodnutí a schvalovací protokoly akce evidenční číslo :</t>
  </si>
  <si>
    <t xml:space="preserve"> Investiční náklady ostatní celkem </t>
  </si>
  <si>
    <t xml:space="preserve"> Souhlas správce programu se zadáním zakázky na vypracování  investičního záměru </t>
  </si>
  <si>
    <t xml:space="preserve"> Vydal :</t>
  </si>
  <si>
    <t>pod č.j.</t>
  </si>
  <si>
    <t xml:space="preserve"> Souhlas správce programu se zadáním zakázky (mandátní smlouvy) na inženýrskou činnost ve výstavbě </t>
  </si>
  <si>
    <t xml:space="preserve"> Registrační list akce (doklad o registraci akce v informačním systému MF)</t>
  </si>
  <si>
    <t xml:space="preserve"> Souhlas správce programu se zadáním zakázky na  realizaci akce</t>
  </si>
  <si>
    <t xml:space="preserve"> Rozhodnutí správce programu o účasti centrálních zdrojů na financování akce a jeho změny</t>
  </si>
  <si>
    <t xml:space="preserve"> Rozhodnutí správce programu o ukončení závěrečného vyhodnocení akce</t>
  </si>
  <si>
    <t xml:space="preserve"> Souhlas ministerstva financí s registrací akce v inform.systému MF a se zadáním zakázky na její realizaci *)</t>
  </si>
  <si>
    <t xml:space="preserve"> Souhlas ministerstva financí s registrací akce v ISFRIM, vydaný</t>
  </si>
  <si>
    <t xml:space="preserve"> Souhlas ministerstva financí se zadáním realizace akce,vydaný</t>
  </si>
  <si>
    <t xml:space="preserve"> Souhlas ministerstva financí s vydáním rozhodnutí  a jeho změny *)</t>
  </si>
  <si>
    <t xml:space="preserve"> Souhlas ministerstva financí s vydáním rozhodnutí, evidovaný </t>
  </si>
  <si>
    <t xml:space="preserve"> Souhlas ministerstva financí s 1. změnou rozhodnutí,evidovaný </t>
  </si>
  <si>
    <t xml:space="preserve"> Souhlas ministerstva financí s 2. změnou rozhodnutí,evidovaný </t>
  </si>
  <si>
    <t xml:space="preserve"> Souhlas ministerstva financí s 3. změnou rozhodnutí,evidovaný </t>
  </si>
  <si>
    <t xml:space="preserve"> Souhlas ministerstva financí s 1 změnou rozhodnutí, evidovaný </t>
  </si>
  <si>
    <t xml:space="preserve"> Souhlas ministerstva financí s 4. změnou rozhodnutí,evidovaný </t>
  </si>
  <si>
    <t xml:space="preserve"> Souhlas MF s  ukončením závěrečného vyhodnocení akce *)</t>
  </si>
  <si>
    <t xml:space="preserve"> Pozn. :</t>
  </si>
  <si>
    <t>*) vyžaduje se pouze u akcí financovaných formou individuálně posuzovaných výdajů státního rozpočtu (národního fondu)</t>
  </si>
  <si>
    <t>MINISTERSTVO FINANCÍ                                                             Příloha č.2 k čj.113/5 095/2000</t>
  </si>
  <si>
    <t xml:space="preserve"> finanční vedené na formulářích,které stanovuje ministerstvo financí takto :</t>
  </si>
  <si>
    <t>Označení</t>
  </si>
  <si>
    <t xml:space="preserve">  Název formuláře a jeho charakteristika</t>
  </si>
  <si>
    <t>RA 80</t>
  </si>
  <si>
    <t>RA 81</t>
  </si>
  <si>
    <t xml:space="preserve"> Charakteristika je zřejmá z obsahu jednotlivých ukazatelů níže uvedených.</t>
  </si>
  <si>
    <t>RA 82</t>
  </si>
  <si>
    <t>RA 83</t>
  </si>
  <si>
    <t xml:space="preserve"> Zaznamenají se všechny stavební objekty (SO) uvedené v příslušné dokumentaci stavby,jejich oce-</t>
  </si>
  <si>
    <t xml:space="preserve"> nění (náklady) a zdroje jejich financování.Souhrn nákladů SO je vždy roven nákladům stavební</t>
  </si>
  <si>
    <t xml:space="preserve"> časně se tato volba zapisuje do volných políček záhlaví.Volné sloupce pak může investor použít k</t>
  </si>
  <si>
    <t>RA 84</t>
  </si>
  <si>
    <t xml:space="preserve"> Zaznamenají se všechny provozní soubory (PS) uvedené v příslušné dokumentaci stavby,jejich oce-</t>
  </si>
  <si>
    <t xml:space="preserve"> nění (náklady) a zdroje jejich financování.Souhrn nákladů PS je vždy roven nákladům technologické</t>
  </si>
  <si>
    <t xml:space="preserve"> form.RA 83.</t>
  </si>
  <si>
    <t xml:space="preserve"> RA 84.</t>
  </si>
  <si>
    <t>RA 86</t>
  </si>
  <si>
    <t xml:space="preserve"> Uvádí se evidenční údaje dokumentací,které jsou zřejmé z předtisku formuláře.</t>
  </si>
  <si>
    <t>RA 87</t>
  </si>
  <si>
    <t>RA 88</t>
  </si>
  <si>
    <t xml:space="preserve"> Uvádí se evidenční údaje smluv,které jsou zřejmé z předtisku formuláře.</t>
  </si>
  <si>
    <t>RA 89</t>
  </si>
  <si>
    <t xml:space="preserve"> Definice ukazatelů investiční bilance potřeb a zdrojů - RA 81</t>
  </si>
  <si>
    <t xml:space="preserve"> 8121 1  Náklady inženýrské činnosti ve výstavbě</t>
  </si>
  <si>
    <t xml:space="preserve"> Uvádí se náklady služeb podle mandátních smluv,kdy se investorská organizace nechá zastupovat ve stavebním ří-</t>
  </si>
  <si>
    <t xml:space="preserve"> zení, ve výkonu stavebního dozoru, v zabezpečení přípravy výběrových řízení a pod. a to v případech kdy se jedná o</t>
  </si>
  <si>
    <t xml:space="preserve"> činnosti zabezpečující pořízení nebo technické zhodnocení dlouhodobého majetku.</t>
  </si>
  <si>
    <t xml:space="preserve"> 8121 2  Náklady projektových dokumentací</t>
  </si>
  <si>
    <t xml:space="preserve"> Uvádí se náklady na pořízení dokumentace pro územní a stavební řízení podle stavebního řádu a dokumentace sku-</t>
  </si>
  <si>
    <t xml:space="preserve"> tečného provedení stavby</t>
  </si>
  <si>
    <t xml:space="preserve"> 8121 3   Náklady na výkupy pozemků určených k zástavbě</t>
  </si>
  <si>
    <t xml:space="preserve"> Uvádí se náklady na výkupy pozemků, které jsou nezbytnou podmínkou realizace stavby,tj.stavba bude na pozemku</t>
  </si>
  <si>
    <t xml:space="preserve"> umístěna atd.</t>
  </si>
  <si>
    <t xml:space="preserve"> 8121 4   Náklady na výkupy nemovitostí podmiňující výstavbu</t>
  </si>
  <si>
    <t xml:space="preserve"> Uvádí se náklady na úplatné převody nemovitostí,které jsou nezbytnou podmínkou realizace stavby, tj.vykoupené bu-</t>
  </si>
  <si>
    <t xml:space="preserve"> dovy a stavby budou odstraněny atd.</t>
  </si>
  <si>
    <t xml:space="preserve"> 8121 9   Jiné náklady přípravy a zabezpečení výstavby</t>
  </si>
  <si>
    <t xml:space="preserve"> tektonické a urbanistické soutěže, náklady na výběrová řízení při zadávání inženýrských činností, vypracování projekt.</t>
  </si>
  <si>
    <t xml:space="preserve"> dokumentací, staveb, strojů a zařízení a pod. Uvádí se rovněž náklady na geologické průzkumy, poplatky za vydání ú- </t>
  </si>
  <si>
    <t xml:space="preserve"> zemního rozhodnutí, stavebního povolení a pod. </t>
  </si>
  <si>
    <t xml:space="preserve"> 8121 S  Investiční náklady přípravy a zabezpečení výstavby celkem</t>
  </si>
  <si>
    <t xml:space="preserve"> Součet řádků 8121 1 + 8121 2 + 8121 3 + 8121 4 + 8121 9</t>
  </si>
  <si>
    <t xml:space="preserve"> 8124     Náklady stavební části stavby</t>
  </si>
  <si>
    <t xml:space="preserve"> Uvádí se náklady souhrnu všech stavebních objektů (SO) uvedených ve schválené dokumentaci stavby. Stavbou se</t>
  </si>
  <si>
    <t xml:space="preserve"> rozumí pořízení a technické zhodnocení hmotného dlouhodobého majetku účtové tř.021 budovy, haly a stavby. </t>
  </si>
  <si>
    <t xml:space="preserve"> 8125     Náklady technologických částí staveb</t>
  </si>
  <si>
    <t xml:space="preserve"> Uvádí se náklady souhrnu všech provozních souborů (PS) uvedených ve schválené dokumentaci stavby.</t>
  </si>
  <si>
    <t xml:space="preserve"> Formulář informačního systému programového financování (ISPROFIN)</t>
  </si>
  <si>
    <t xml:space="preserve"> 8126 1  Náklady na dopravní prostředky </t>
  </si>
  <si>
    <t xml:space="preserve"> 8126 2  Náklady na výpočetní techniku </t>
  </si>
  <si>
    <t xml:space="preserve"> Uvádí se náklady na pořízení a tech.zhodnocení hardware a ostatních zařízení výpočetních a informačních systémů </t>
  </si>
  <si>
    <t xml:space="preserve"> 8126 3  Náklady na vojenskou techniku a zařízení</t>
  </si>
  <si>
    <t xml:space="preserve"> Uvádí se náklady (výdaje) na vojenskou techniku a zařízení určené ministerstvem obrany. </t>
  </si>
  <si>
    <t xml:space="preserve"> 8126 9  Náklady na jiné než uvedené stroje, zařízení</t>
  </si>
  <si>
    <t xml:space="preserve"> Uvádí se náklady na pořízení a technické zhodnocení jiných než výše uvedených strojů,zařízení a inventáře</t>
  </si>
  <si>
    <t xml:space="preserve"> 8126 S   Náklady na stroje a zařízení</t>
  </si>
  <si>
    <t xml:space="preserve"> 8127 1   Náklady na programové vybavení</t>
  </si>
  <si>
    <t xml:space="preserve"> Uvádí se náklady na pořízení a tech.zhodnocení programového vybavení (software) výpočetních a inform.systémů</t>
  </si>
  <si>
    <t xml:space="preserve"> 8127 2  Náklady na ocenitelná práva</t>
  </si>
  <si>
    <t xml:space="preserve"> Uvádí se náklady vynaložené na pořízení ocenitelných průmyslových, autorských a jiných práv</t>
  </si>
  <si>
    <t xml:space="preserve"> 8127 3  Náklady na nehmotné výsledky výzkumné a obdobné činnosti</t>
  </si>
  <si>
    <t xml:space="preserve"> Uvádí se náklady vynaložené na pořízení výsledků výzkumné a obdobné činnosti </t>
  </si>
  <si>
    <t xml:space="preserve"> 8127 9  Náklady na nehmotný investiční majetek výše neuvedený</t>
  </si>
  <si>
    <t xml:space="preserve"> Uvádí se náklady na pořízení a technické zhodnocení jiného než výše uvedeného nehmot.majetku jako jsou objemové</t>
  </si>
  <si>
    <t xml:space="preserve"> studie, investiční záměry, územně plánovací dokumentace atd.</t>
  </si>
  <si>
    <t xml:space="preserve"> 8127 S  Náklady na nehmotný investiční majetek</t>
  </si>
  <si>
    <t xml:space="preserve"> Součet řádků 8127 1 + 8127 2 + 8127 3 + 8127  9</t>
  </si>
  <si>
    <t xml:space="preserve"> 8128 1  Náklady na pěstitelské celky trvalých porostů</t>
  </si>
  <si>
    <t xml:space="preserve"> Uvádí se náklady na pořízení a technické zhodnocení pěstitelských celků trvalých porostů.</t>
  </si>
  <si>
    <t xml:space="preserve"> Uvádí se odvody za odnětí zemědělské půdy a poplatky za odnětí lesní půdy.</t>
  </si>
  <si>
    <t xml:space="preserve"> 8128 3  Náklady úplatného převodu pozemků</t>
  </si>
  <si>
    <t xml:space="preserve"> Uvádí se náklady úplatného převodu pozemků k jinému účelu než je uvedeno v řádku 8121 3</t>
  </si>
  <si>
    <t xml:space="preserve"> 8128 4  Náklady úplatného převodu nemovitostí</t>
  </si>
  <si>
    <t xml:space="preserve"> Uvádí se náklady úplatného převodu nemovitostí k jinému účelu než je uvedeno v řádku 8121 4</t>
  </si>
  <si>
    <t xml:space="preserve"> 8128 5  Úroky z úvěrů bez státní záruky</t>
  </si>
  <si>
    <t xml:space="preserve"> Uvádí se úrokové náklady úvěrů,u kterých se neuvažuje resp.nebyla poskytnuta záruka státního rozpočtu a to pouze</t>
  </si>
  <si>
    <t xml:space="preserve"> po dobu výstavby. V případě, že se provádí úhrada úroků před zahájením a po ukončení stavby pak se jedná o běžný</t>
  </si>
  <si>
    <t xml:space="preserve"> výdaj, který se vede na řádku 8228 5 formuláře RA 82.</t>
  </si>
  <si>
    <t xml:space="preserve"> 8128 6   Úroky z úvěrů se státní zárukou</t>
  </si>
  <si>
    <t xml:space="preserve"> Uvádí se úrokové náklady úvěrů,u kterých se uvažuje resp.byla poskytnuta záruka státního rozpočtu, při čemž záru-</t>
  </si>
  <si>
    <t xml:space="preserve"> ku může poskytnout pouze vláda ČR.Ostatní podmínky jsou stejné jako u řádku 8128 5.</t>
  </si>
  <si>
    <t xml:space="preserve"> 8128 7  Úroky z dodavatelských úvěrů</t>
  </si>
  <si>
    <t>RA 85 262</t>
  </si>
  <si>
    <t>81262 A</t>
  </si>
  <si>
    <t>RA 85 263</t>
  </si>
  <si>
    <t>81263 A</t>
  </si>
  <si>
    <t>RA 85 269</t>
  </si>
  <si>
    <t>81269 A</t>
  </si>
  <si>
    <t>81271 A</t>
  </si>
  <si>
    <t>RA 85 271</t>
  </si>
  <si>
    <t xml:space="preserve"> Uvádí se úrokové náklady dodavatelských úvěrů (definice viz řádek 8149 2) v případě, že jsou v příslušné smlouvě </t>
  </si>
  <si>
    <t xml:space="preserve"> specifikovány.V opačném případě jsou součástí splátek tohoto úvěru viz řádek 8139 2.</t>
  </si>
  <si>
    <t xml:space="preserve"> 8128 8  Náklady na zajištění dodávek energií zahrnované do HIM</t>
  </si>
  <si>
    <t xml:space="preserve"> Uvádí se příspěvky na tzv. účelně vynaložené náklady jiným organizacím, které v souladu s účetní osnovou vstupují do</t>
  </si>
  <si>
    <t xml:space="preserve"> požadovaného příkonu nebo požadované dodávky plynu a tepla, jakož i úhrada vlastníkovi rozvodného zařízení na pře-</t>
  </si>
  <si>
    <t xml:space="preserve"> ložku tohoto zařízení.</t>
  </si>
  <si>
    <t xml:space="preserve"> 8128 9  Ostatní investiční náklady výše neuvedené</t>
  </si>
  <si>
    <t xml:space="preserve"> Uvádí se náklady na pořízení základního stáda hospodářských zvířat a jiné investiční náklady, které nelze přiřadit k</t>
  </si>
  <si>
    <t xml:space="preserve"> výše uvedeným ukazatelům.</t>
  </si>
  <si>
    <t xml:space="preserve"> 8128 S   Investiční náklady ostatní </t>
  </si>
  <si>
    <t xml:space="preserve"> Součet řádků 8128 1 + 8128 2 + 8128 3 + 8128 4 + 8128 5 +8128 6 + 8128 7 + 8128 8 + 8128 9</t>
  </si>
  <si>
    <t xml:space="preserve"> 8129    REZERVA na úhradu investičních nákladů</t>
  </si>
  <si>
    <t xml:space="preserve"> Uvádí se pouze rozpočtové údaje podle metodiky stanovené správcem programu.</t>
  </si>
  <si>
    <t xml:space="preserve"> Uvádí se úhrady splátek návratných finančních výpomocí poskytnutých ze státního rozpočtu.</t>
  </si>
  <si>
    <t xml:space="preserve"> Uvádí se úhrady splátek jistin úvěrů zaručených vládou ČR.</t>
  </si>
  <si>
    <t xml:space="preserve"> Uvádí se úhrady splátek jistin komerčních úvěrů poskytnutých bez záruky vlády ČR.</t>
  </si>
  <si>
    <t xml:space="preserve"> Uvádí se příspěvky poskytované na základě smlouvy o sdružení prostředků k pořízení nebo technickému zhodnocení</t>
  </si>
  <si>
    <t xml:space="preserve"> dlouhodobého hmotného majetku.</t>
  </si>
  <si>
    <t xml:space="preserve"> Uvádí se úhrady splátek dodavatelských úvěrů tj.úvěrů, které budou poskytnuty v rámci smluv o energetických služ-</t>
  </si>
  <si>
    <t xml:space="preserve"> bách v systému Energy performance contracting  uzavíraných podle metodických pokynů "Aplikace metody EPC ve</t>
  </si>
  <si>
    <t xml:space="preserve"> Uvádí se finanční potřeby,které nelze zařadit do řádků 8139 1 a 8139 2.</t>
  </si>
  <si>
    <t xml:space="preserve"> Součet řádků 8139 1 + 8139 2 + 8139 9</t>
  </si>
  <si>
    <t xml:space="preserve"> 8141   Vlastní zdroje investorů celkem</t>
  </si>
  <si>
    <t xml:space="preserve"> Uvádí se veškeré vlastní zdroje kterými disponuje investor tj.odpisy,rozdělení zisku,výnosy z prodeje dlouhodobého</t>
  </si>
  <si>
    <t xml:space="preserve"> majetku atd.</t>
  </si>
  <si>
    <t xml:space="preserve"> 8142   Úvěry poskytnuté bez státní záruky </t>
  </si>
  <si>
    <t xml:space="preserve"> Uvádí se přijaté bankovní úvěry,u kterých se neuvažuje resp.nebyla poskytnuta záruka schválená vládou. </t>
  </si>
  <si>
    <t xml:space="preserve"> 8143 1   Úvěry se státní zárukou přijaté KoB nebo ČMZRB</t>
  </si>
  <si>
    <t xml:space="preserve"> Uvádí se úvěry,u kterých se počítá resp.byla poskytnuta záruka schválená vládou, určené na financování investičních</t>
  </si>
  <si>
    <t xml:space="preserve"> akcí stanovených MF v rámci schválené dokumentace programu. Příjemcem úvěru bude Konsolidační banka s.p.ú. </t>
  </si>
  <si>
    <t xml:space="preserve"> dávky a poskytovat zálohy dodavatelům podle pravidel dohodnutých mezi MF a těmito bankami s tím,že investor účtu-</t>
  </si>
  <si>
    <t xml:space="preserve"> je o těchto úhradách způsobem stanoveným ministerstvem financí.</t>
  </si>
  <si>
    <t xml:space="preserve"> 8143 9   Úvěry poskytnuté se státní zárukou ostatní </t>
  </si>
  <si>
    <t xml:space="preserve"> Uvádí se zaručené úvěry jiného druhu než je uvedeno v řádku 8143 1 </t>
  </si>
  <si>
    <t xml:space="preserve"> 8143 S  Úvěry poskytnuté se státní zárukou </t>
  </si>
  <si>
    <t xml:space="preserve"> Součet řádků 8143 1 + 8143 9</t>
  </si>
  <si>
    <t xml:space="preserve"> 8144 1  Návratné finanční výpomoci - posledně platný rozpočet</t>
  </si>
  <si>
    <t xml:space="preserve"> Uvádí se návratné finanční výpomoci poskytnuté ze státního rozpočtu v případě, že je tato forma odsouhlasena ve</t>
  </si>
  <si>
    <t xml:space="preserve"> schválené dokumentaci programu ve výši odpovídající posledně platnému rozpočtu.</t>
  </si>
  <si>
    <t xml:space="preserve"> 8144 2  Návratné finanční výpomoci - převody do následujícího roku ( - , +)</t>
  </si>
  <si>
    <t xml:space="preserve"> Uvádí se převody návratné finanční výpomoci do následujícího roku podle zákona o rozpočtových pravidlech a to tak,</t>
  </si>
  <si>
    <t xml:space="preserve"> že se převáděná částka se zapíše se záporným znaménkem do slupce roku,ve kterém dochází k úspoře a s kladným</t>
  </si>
  <si>
    <t xml:space="preserve"> znaménkem do sloupce následujícího roku.</t>
  </si>
  <si>
    <t xml:space="preserve"> 8144 S   Návratné finanční výpomoci poskytnuté ze státního rozpočtu</t>
  </si>
  <si>
    <t xml:space="preserve"> Součet řádků 8144 1 + 8144 2 </t>
  </si>
  <si>
    <t xml:space="preserve"> 8145 1  Systémově určené výdaje státního rozpočtu - posledně platný rozpočet</t>
  </si>
  <si>
    <t xml:space="preserve"> Uvádí se účelově určené výdaje rozpočtové organizace, dotace příspěvkové organizaci, a dotace ostatním subj. ze</t>
  </si>
  <si>
    <t xml:space="preserve"> státního rozpočtu na pořízení nebo technické zhodnocení majetku, v souladu se schválenou dokumentací programu.</t>
  </si>
  <si>
    <t xml:space="preserve"> Podmínky pro čerpání prostředků státního rozpočtu stanoví správce programu rozhodnutím, obsahující mimo jiné též</t>
  </si>
  <si>
    <t xml:space="preserve"> závazné věcné, časové a finanční parametry, které budou vyhodnoceny po dokončení realizace akce. Obdobně jako v</t>
  </si>
  <si>
    <t xml:space="preserve"> řádku 8144 1 se uvádí posledně platný rozpočet.</t>
  </si>
  <si>
    <t xml:space="preserve"> 8145 2  Systémově určené výdaje státního rozpočtu - převod do následujícího roku ( - , +)</t>
  </si>
  <si>
    <t>Dokumentace projektu(akce) v informačním systému</t>
  </si>
  <si>
    <t xml:space="preserve"> programového financování  (ISPROFIN)</t>
  </si>
  <si>
    <t xml:space="preserve"> představuje soubor vybraných údajů o přípravě a realizaci projektu( akce) tj.její parametry věcné,časové a</t>
  </si>
  <si>
    <t xml:space="preserve"> Identifikační údaje projektu( akce).</t>
  </si>
  <si>
    <t xml:space="preserve"> Základní údaje projektu( akce) její název,evidenční číslo a kódy ISPROFIN,identifikace účastníka programu,  </t>
  </si>
  <si>
    <t>termíny přípravy a realizace ,projektované věcné parametry a specifikace příloh (formulářů RA 81 až 89)</t>
  </si>
  <si>
    <t xml:space="preserve"> Bilance investičních potřeb a zdrojů financování projektu ( akce)</t>
  </si>
  <si>
    <t xml:space="preserve"> Bilance neinvestičních potřeb a zdrojů financování projektu (akce)</t>
  </si>
  <si>
    <t xml:space="preserve"> Specifikace stavebních objektů investičního projektu (stavby)</t>
  </si>
  <si>
    <t xml:space="preserve"> části stavby tj.řádku 8124 form.RA 81.Ve sloupcích zdrojů krytí nákladů SO se uvádějí především</t>
  </si>
  <si>
    <t xml:space="preserve"> ukazatele účasti státního rozpočtu v pořadí dle form.RA 81 tj.řádky 8143, 8144, 8145 a 8146 a sou-</t>
  </si>
  <si>
    <t xml:space="preserve"> k zápisu zdrojů financování stavební části podle vlastní úvahy.V případě,že je projekt financován pouze</t>
  </si>
  <si>
    <t>ze stát.rozpočtu,pak se část zdrojového krytí nevyplňuje.</t>
  </si>
  <si>
    <t xml:space="preserve"> Specifikace provozních souborů investičního projektu (stavby)</t>
  </si>
  <si>
    <t xml:space="preserve"> části stavby tj.řádku 8125 form.RA 81. Sloupce zdrojů krytí nákladů PS se vyplňují stejně jako u</t>
  </si>
  <si>
    <t xml:space="preserve"> Specifikace dopravních prostředků investičního projektu (akce)</t>
  </si>
  <si>
    <t xml:space="preserve"> Specifikace výpočetní techniky investičního projektu </t>
  </si>
  <si>
    <t xml:space="preserve"> Zaznamená se všechna  výpočetní technika (VT) uvedená v příslušné dokumentaci projektu( akce),</t>
  </si>
  <si>
    <t xml:space="preserve">její ocenění (náklady) a zdroje jejich financování.Souhrn nákladů  VT je vždy roven nákladům uvedeným </t>
  </si>
  <si>
    <t>v řádku 80262 form.RA 81. Sloupce zdrojů krytí nákladů se vyplňují stejně jako u formuláře RA 83 resp.</t>
  </si>
  <si>
    <t xml:space="preserve"> Specifikace vojenské techniky a zařízení investičního projektu ( akce)</t>
  </si>
  <si>
    <t xml:space="preserve"> Zaznamená se všechna  vojenská technika a zařízení uvedená v příslušné dokumentaci projektu ( akce),</t>
  </si>
  <si>
    <t xml:space="preserve"> její ocenění (náklady) a zdroje jejich financování.Souhrn nákladů  je vždy roven nákladům uvedeným</t>
  </si>
  <si>
    <t>v řádku 80263 form.RA 81. Sloupce zdrojů krytí nákladů se vyplňují stejně jako u formuláře RA 83 resp.</t>
  </si>
  <si>
    <t xml:space="preserve"> Uvádí se mzdové a ostatní osobní náklady, platy zaměstnanců, odstupné, odchodné a náhrady mezd a platů. Vč.FKSP ?</t>
  </si>
  <si>
    <t xml:space="preserve"> Specifikace ostatních strojů a zařízení investičního projektu (akce)</t>
  </si>
  <si>
    <t xml:space="preserve"> Zaznamenají se všechny ostatní stroje a zařízení uvedené v příslušné dokumentaci projektu(akce) a</t>
  </si>
  <si>
    <t>neuvedené ve  formulářích RA 261 až RA 80 263 ,jejich ocenění  (náklady) a zdroje jejich financování.</t>
  </si>
  <si>
    <t xml:space="preserve"> Specifikace programového vybavení investičního projektu ( akce)</t>
  </si>
  <si>
    <t>Zaznamená se všechno programové vybavení uvedené v příslušné dokumentaci(projektu) akce,její ocenění</t>
  </si>
  <si>
    <t xml:space="preserve"> Přípravná a projektová dokumentace projektu</t>
  </si>
  <si>
    <t xml:space="preserve"> Dokladová dokumentace projektu</t>
  </si>
  <si>
    <t xml:space="preserve"> Smluvní zabezpečení projektu</t>
  </si>
  <si>
    <t xml:space="preserve"> Rozhodnutí a schvalovací protokoly projektu( akce) </t>
  </si>
  <si>
    <t xml:space="preserve"> Uvádí se evidenční údaje dokumentace řídících aktů, které jsou zřejmé z předtisku formuláře.</t>
  </si>
  <si>
    <t xml:space="preserve"> Uvádí se náklady na pořízení a tech.zhodnocení všech druhů dopravních prostředků </t>
  </si>
  <si>
    <t xml:space="preserve"> Uvádí se neinvestiční náklady na pořízení a obnovu všech druhů dopravních prostředků </t>
  </si>
  <si>
    <t>Novostavba, nástavba a přístavba</t>
  </si>
  <si>
    <t>Pořízení strojů a zařízení nezahrnutých do nákladů stavby</t>
  </si>
  <si>
    <t>Pořízení nemovitosti úplatným převodem</t>
  </si>
  <si>
    <t>Technické zhodnocení a opravy budov a staveb</t>
  </si>
  <si>
    <t>Pořízení a technické zhodnocení nehmotného investičního majetku</t>
  </si>
  <si>
    <t>Technické zhodnocení strojů a zařízení</t>
  </si>
  <si>
    <t>Obnova nemovitých kulturních památek</t>
  </si>
  <si>
    <t>Služby v oblasti výchovy a vzdělávání</t>
  </si>
  <si>
    <t>Jiný než výše uvedený charakter investiční akce</t>
  </si>
  <si>
    <t>Informační a komunikační systémy</t>
  </si>
  <si>
    <t>Dopravní prostředky osobní a nákladní dopravy</t>
  </si>
  <si>
    <t>Dopravní stavby a dopravní zařízení bez vozového parku</t>
  </si>
  <si>
    <t>Stavby a zařízení pro zásobování vodou a její úpravy</t>
  </si>
  <si>
    <t>Stavby a zařízení pro rozvod tepla, plynu  a elektrické energie</t>
  </si>
  <si>
    <t>Stavby a zařízení k ochraně čistoty vod</t>
  </si>
  <si>
    <t>Stavby a zařízení k ochraně čistoty ovzduší</t>
  </si>
  <si>
    <t>Stavby a zařízení k ochraně životního prostředí ostatní</t>
  </si>
  <si>
    <t>Jiný, výše neuvedený majetek</t>
  </si>
  <si>
    <t>Rozpočtové organizace zřízené ústředními orgány státní správy</t>
  </si>
  <si>
    <t>Příspěvkové organizace zřízené ústředními orgány státní správy</t>
  </si>
  <si>
    <t>Podnikatelské subjekty s rozhodujícím podílem ve vlastnictví státu</t>
  </si>
  <si>
    <t>Rozpočtové organizace zřízené územním orgánem státní správy</t>
  </si>
  <si>
    <t>Příspěvkové organizace zřízené územním orgánem státní správy</t>
  </si>
  <si>
    <t>Obce a města</t>
  </si>
  <si>
    <t>Podnikatelské subjekty v soukromém vlastnictví</t>
  </si>
  <si>
    <t>Občanská sdružení</t>
  </si>
  <si>
    <t>Jiné neuvedené hospodářsko právní formy</t>
  </si>
  <si>
    <t xml:space="preserve"> IDENTIFIKAČNÍ ÚDAJE PROJEKTU (AKCE) :</t>
  </si>
  <si>
    <t xml:space="preserve"> Název</t>
  </si>
  <si>
    <t xml:space="preserve"> Účastník programu :</t>
  </si>
  <si>
    <t xml:space="preserve"> Rodné číslo (v případě,že účastník progr. nemá IČO) :</t>
  </si>
  <si>
    <t xml:space="preserve"> Kód území (okres) realizace:</t>
  </si>
  <si>
    <t xml:space="preserve"> Vypracování a schválení investičního záměru projektu</t>
  </si>
  <si>
    <t xml:space="preserve"> Zadání projektu nebo akce (stavební části stavby)   1)</t>
  </si>
  <si>
    <t xml:space="preserve"> Zadání  technologické části stavby (strojů a zařízení)  1),2)</t>
  </si>
  <si>
    <t xml:space="preserve"> Realizace projektu nebo akce (stavební části stavby)</t>
  </si>
  <si>
    <t xml:space="preserve"> Realizace technologické části stavby (stroků a zařízení) 2)</t>
  </si>
  <si>
    <t xml:space="preserve"> Závěrečné vyhodnocení projektu</t>
  </si>
  <si>
    <t>*) stanoví správce programu podle číselníků vydaných MFv Registračním listu projektu,</t>
  </si>
  <si>
    <t xml:space="preserve">**) stanoví správce programu podle přílohy č.7 </t>
  </si>
  <si>
    <t>Projekt (akce) systému financování programů vedená pod evid. číslem *) :</t>
  </si>
  <si>
    <t xml:space="preserve">  Kód programu národního fondu *)</t>
  </si>
  <si>
    <t xml:space="preserve"> (KoB) nebo Česko moravská záruční a rozvojová banka (ČMZRB), které budou provádět úhrady faktur za provedené práce a do-</t>
  </si>
  <si>
    <t xml:space="preserve"> Specifikace stavebních objektů projektu  :</t>
  </si>
  <si>
    <t xml:space="preserve"> Specifikace provozních souborů projektu :</t>
  </si>
  <si>
    <t xml:space="preserve"> Specifikace zdravotnické techniky a zařízení projektu (akce) :</t>
  </si>
  <si>
    <t>RA 85 264</t>
  </si>
  <si>
    <t xml:space="preserve"> Označení zdravotnické tech. a zař. v projekt. dokumentaci</t>
  </si>
  <si>
    <t>Zdroje fin.nákl.zdravotnické techniky (uvádí se č.ř.form.RA 81) *)</t>
  </si>
  <si>
    <t>81264 B</t>
  </si>
  <si>
    <t xml:space="preserve"> Náklady na zdravot.techniku a zaříz.celk. (převod)</t>
  </si>
  <si>
    <t xml:space="preserve"> Specifikace dopravních prostředků projektu (akce) :</t>
  </si>
  <si>
    <t xml:space="preserve"> Specifikace výpočetní techniky projektu (akce) :</t>
  </si>
  <si>
    <t xml:space="preserve"> Specifikace vojenské techniky a zařízení projektu (akce) :</t>
  </si>
  <si>
    <t xml:space="preserve"> Specifikace ostatních strojů a zařízení projektu (akce) :</t>
  </si>
  <si>
    <t xml:space="preserve"> Specifikace programového vybavení projektu (akce) :</t>
  </si>
  <si>
    <t>Převod</t>
  </si>
  <si>
    <t>8124 B</t>
  </si>
  <si>
    <t>8125 B</t>
  </si>
  <si>
    <t>81262 B</t>
  </si>
  <si>
    <t>81263 B</t>
  </si>
  <si>
    <t>81269 B</t>
  </si>
  <si>
    <t>81271 B</t>
  </si>
  <si>
    <t>81261 B</t>
  </si>
  <si>
    <t xml:space="preserve"> Uvádí se převody systémové dotace do následujícího roku stejným způsobem jako v řádku 8144 2.</t>
  </si>
  <si>
    <t xml:space="preserve"> 8145 S  Systémově určené výdaje státního rozpočtu</t>
  </si>
  <si>
    <t xml:space="preserve"> Součet řádků 8145 1 + 8145 2 </t>
  </si>
  <si>
    <t xml:space="preserve"> 8146 1  Individuálně posuzované výdaje státního rozpočtu - posledně platný rozpočet</t>
  </si>
  <si>
    <t xml:space="preserve"> státního rozpočtu na pořízení nebo technické zhodnocení majetku, které jsou poskytovány na rozhodující invest. akce</t>
  </si>
  <si>
    <t xml:space="preserve"> Jiné neinvestiční potřeby výše neuvedené</t>
  </si>
  <si>
    <t xml:space="preserve"> zabezpečující cíle schváleného programu.Registraci akce v ISPROFIN, souhlas s jejím zadáním a rozhodnutí obsahují-</t>
  </si>
  <si>
    <t xml:space="preserve"> cí závazné parametry a podmínky čerpání prostředků státního rozpočtu vydává správce programu a to pouze se sou-</t>
  </si>
  <si>
    <t xml:space="preserve"> hlasem MF. Obdobně jako v řádcích 8144 1 a 8145 1 se uvádí posledně platný rozpočet.</t>
  </si>
  <si>
    <t xml:space="preserve"> 8146 2  Individuálně posuzované výdaje státního rozpočtu - převod do následujícího roku ( - , +)</t>
  </si>
  <si>
    <t xml:space="preserve"> Uvádí se převody individuální dotace do následujícího roku stejným způsobem jako v řádcích  8144 2 a 8145 2.</t>
  </si>
  <si>
    <t xml:space="preserve"> 8146 S   Individuální dotace (výdaje) státního rozpočtu</t>
  </si>
  <si>
    <t xml:space="preserve"> Součet řádků 8146 1 + 8146 2 </t>
  </si>
  <si>
    <t xml:space="preserve"> 8147 1  Dotace z fondu životního prostředí</t>
  </si>
  <si>
    <t xml:space="preserve"> Uvádí se dotace poskytnuté ze Státního fondu životního prostředí.</t>
  </si>
  <si>
    <t xml:space="preserve"> 8147 2  Dotace z fondu dopravy</t>
  </si>
  <si>
    <t xml:space="preserve"> Uvádí se dotace poskytnuté ze Státního fondu dopravy.</t>
  </si>
  <si>
    <t xml:space="preserve"> 8147 3  Dotace z fondu bydlení</t>
  </si>
  <si>
    <t xml:space="preserve"> Uvádí se dotace poskytnuté ze Státního fondu bydlení.</t>
  </si>
  <si>
    <t xml:space="preserve"> 8147 9  Dotace z jiných státních fondů </t>
  </si>
  <si>
    <t xml:space="preserve"> Uvádí se dotace poskytnuté z jiných než výše uvedených státních fondů</t>
  </si>
  <si>
    <t xml:space="preserve"> 8147 S  Dotace poskytnuté ze státních fondů </t>
  </si>
  <si>
    <t xml:space="preserve"> Součet řádků 8147 1 + 8147 2 + 8147 3 + 8147 9</t>
  </si>
  <si>
    <t xml:space="preserve"> 8148 1   Dotace z rozpočtu obce</t>
  </si>
  <si>
    <t xml:space="preserve"> Dotace poskytnutá z rozpočtu obce</t>
  </si>
  <si>
    <t xml:space="preserve"> 8148 2   Dotace z rozpočtu okresu </t>
  </si>
  <si>
    <t xml:space="preserve"> Dotace poskytnutá z rozpočtu okresu (okresního úřadu)</t>
  </si>
  <si>
    <t xml:space="preserve"> 8148 3   Dotace z rozpočtu kraje</t>
  </si>
  <si>
    <t xml:space="preserve"> Dotace poskytnutá z rozpočtu kraje (krajského úřadu)</t>
  </si>
  <si>
    <t xml:space="preserve"> 8148 S  Dotace poskytnuté z územních rozpočtů</t>
  </si>
  <si>
    <t xml:space="preserve"> Součet řádků 8148 1 + 8148 2 + 8148 3</t>
  </si>
  <si>
    <t xml:space="preserve"> 8149 1    Příspěvky přijaté na sdruženou akci</t>
  </si>
  <si>
    <t xml:space="preserve"> Uvádí se příspěvky od jiných investorů na základě smlouvy o sdružení finančních prostředků.</t>
  </si>
  <si>
    <t xml:space="preserve"> 8149 2   Dodavatelské úvěry</t>
  </si>
  <si>
    <t xml:space="preserve"> Uvádí se přijaté dodavatelské úvěry tj.úvěry,které budou poskytnuty v rámci smluv o energetických službách v systé-</t>
  </si>
  <si>
    <t xml:space="preserve"> mu EPC (Energy performance contracting) uzavíraných podle metodických pokynů "Aplikace metody EPC ve veřej-</t>
  </si>
  <si>
    <t xml:space="preserve"> Jiné cizí zdroje tuzemské výše neuvedené</t>
  </si>
  <si>
    <t xml:space="preserve"> Jiné zdroje tuzemské </t>
  </si>
  <si>
    <t xml:space="preserve"> ném sektoru" vydaných MPO v roce 1999,nebo dodavatelských úvěrů jejichž přijetí bude předem odsouhlaseno MF. </t>
  </si>
  <si>
    <t xml:space="preserve"> 8149 9   Jiné cizí zdroje tuzemské</t>
  </si>
  <si>
    <t xml:space="preserve"> Uvádí se finanční zdroje,které nelze zařadit do řádků 8149 1 až 8149 2.</t>
  </si>
  <si>
    <t xml:space="preserve"> 8149 S  Jiné cizí zdroje tuzemské výše neuvedené</t>
  </si>
  <si>
    <t xml:space="preserve"> Součet řádků 8149 1 + 8149 2 + 8149 9</t>
  </si>
  <si>
    <t xml:space="preserve"> 8151 1    Dotace z fondu PHARE</t>
  </si>
  <si>
    <t xml:space="preserve"> Uvádí se dotace poskytnuté z předvstupního fondu EU - PHARE</t>
  </si>
  <si>
    <t xml:space="preserve"> 8151 2    Dotace z fondu SAPARD</t>
  </si>
  <si>
    <t xml:space="preserve"> Uvádí se dotace poskytnuté z předvstupního fondu EU - SAPARD</t>
  </si>
  <si>
    <t xml:space="preserve"> 8151 3    Dotace z fondu ISPA</t>
  </si>
  <si>
    <t xml:space="preserve"> Uvádí se dotace poskytnuté z předvstupního fondu EU - ISPA</t>
  </si>
  <si>
    <t xml:space="preserve"> 8151 4    Dotace z kohezního fondu EU</t>
  </si>
  <si>
    <t xml:space="preserve"> 8151 5    Dotace ze strukturálních fondů EU</t>
  </si>
  <si>
    <t xml:space="preserve"> Uvádí se dotace poskytnuté ze strukturálních fondů EU </t>
  </si>
  <si>
    <t xml:space="preserve"> 8151 9    Dotace z jiných fondů EU </t>
  </si>
  <si>
    <t xml:space="preserve"> Uvádí se prostředky poskytnuté jinými než výše uvedenými fondy EU </t>
  </si>
  <si>
    <t xml:space="preserve"> 8151 S  Dotace poskytnuté z fondů EU </t>
  </si>
  <si>
    <t xml:space="preserve"> 8133 1   Příspěvky poskytnuté na sdruženou akci</t>
  </si>
  <si>
    <t xml:space="preserve"> 8133 2  Splátky dodavatelských úvěrů</t>
  </si>
  <si>
    <t xml:space="preserve"> 8133 9  Ostatní investiční potřeby výše neuvedené</t>
  </si>
  <si>
    <t xml:space="preserve"> 8133 S  Ostatní investiční potřeby </t>
  </si>
  <si>
    <t xml:space="preserve"> Součet řádků 8151 1 + 8151 2 + 8151 3 + 8151 4 + 8151 5 + 8151 9</t>
  </si>
  <si>
    <t xml:space="preserve"> 8152 1    Dotace z fondů NATO na bezpečnostní investice</t>
  </si>
  <si>
    <t xml:space="preserve"> Uvádí se prostředky poskytnuté členskými zeměmi na financování bezpečnostních investic schválených orgány NATO.</t>
  </si>
  <si>
    <t xml:space="preserve"> 8152 9    Dotace z jiných fondů NATO</t>
  </si>
  <si>
    <t xml:space="preserve"> Uvádí se prostředky poskytnuté jinými než výše uvedenými fondy NATO</t>
  </si>
  <si>
    <t xml:space="preserve"> 8152 S  Dotace poskytnuté z fondů NATO </t>
  </si>
  <si>
    <t xml:space="preserve"> Součet řádků 8152 1 + 8152 9</t>
  </si>
  <si>
    <t xml:space="preserve"> 8159      Jiné zahraniční zdroje výše neuvedené</t>
  </si>
  <si>
    <t xml:space="preserve"> Uvádí se zdroje ze zahraničí, které nelze zařadit do výše uvedených řádků.</t>
  </si>
  <si>
    <t xml:space="preserve"> Součet řádků 8140 +8141 +8142 +8143S +8144S +8145 S +8146S +8147S +8148S +8149S +8151S +8152S + 8159</t>
  </si>
  <si>
    <t xml:space="preserve"> Definice ukazatelů neinvestiční bilance potřeb a zdrojů - RA 82/r*) :</t>
  </si>
  <si>
    <t xml:space="preserve"> 8221 1  Náklady inženýrské činnosti</t>
  </si>
  <si>
    <t xml:space="preserve"> Uvádí se náklady služeb podle mandátních smluv,kdy se organizace nechá zastupovat ve stavebním řízení a ve vý-</t>
  </si>
  <si>
    <t xml:space="preserve"> konu stavebního dozoru, v zabezpečení přípravy výběrových řízení a pod.(rozumí se příprava akcí oprav budov a staveb)</t>
  </si>
  <si>
    <t xml:space="preserve"> 8221 2   Náklady projektových dokumentací</t>
  </si>
  <si>
    <t xml:space="preserve"> Uvádí se náklady na pořízení dokumentace pro stavební řízení podle stavebního řádu a dokumentace skutečného </t>
  </si>
  <si>
    <t xml:space="preserve"> provedení stavby charakteru oprav. </t>
  </si>
  <si>
    <t xml:space="preserve"> 8221 9  Jiné náklady přípravy a zabezpečení akce</t>
  </si>
  <si>
    <t xml:space="preserve"> škod, výdaje na biologickou rekultivaci apod.</t>
  </si>
  <si>
    <t xml:space="preserve"> 8221 S   Náklady přípravy a zabezpečení akce</t>
  </si>
  <si>
    <t xml:space="preserve"> Součet řádků  8221 1 +  8221 2 +  8221 9</t>
  </si>
  <si>
    <t xml:space="preserve"> 8222 1    Mzdové náklady,platy a ostatní platby za provedenou práci</t>
  </si>
  <si>
    <t xml:space="preserve"> 8222 2    Povinné pojistné </t>
  </si>
  <si>
    <t xml:space="preserve"> Uvádí se povinné pojistné na sociální zabezpečení, zdravotní pojištění, příspěvek na politiku zaměstnanosti a ostatní</t>
  </si>
  <si>
    <t xml:space="preserve"> povinné pojistné hrazené zaměstnavatelem.</t>
  </si>
  <si>
    <t xml:space="preserve"> Součet řádků  8222 1 +  8222 2 </t>
  </si>
  <si>
    <t xml:space="preserve"> 8223 1     Náklady na nákup materiálu</t>
  </si>
  <si>
    <t xml:space="preserve"> učebnic, učebních pomůcek a tiskovin a dále nákup tzv. "všeobecného materiálu" jako jsou čistící a dezinfekční pro-</t>
  </si>
  <si>
    <t xml:space="preserve"> středky, osiva, barvy a laky, kancelářské potřeby atd.</t>
  </si>
  <si>
    <t xml:space="preserve"> 8223 2     Náklady na nákup vody, paliv a energie</t>
  </si>
  <si>
    <t xml:space="preserve"> 8223 3     Náklady na nákup služeb</t>
  </si>
  <si>
    <t xml:space="preserve"> Uvádí se náklady na služby poštovní,telekomunikační,radiokomunikační, konzultační a poradenské, služby peněžních</t>
  </si>
  <si>
    <t xml:space="preserve"> ústavů, služby školení a vzdělávání, zpracování dat a dále nájemné (vč. tzv.operačního leasingu a pachtovného) a </t>
  </si>
  <si>
    <t xml:space="preserve"> ostatní služby jako jsou zdravotní prohlídky, příspěvky na stravování zaměstnanců atd.</t>
  </si>
  <si>
    <t xml:space="preserve"> 8223 9     Náklady na ostatní nákupy</t>
  </si>
  <si>
    <t xml:space="preserve"> Uvádí se náklady na opravy a udržování movitého majetku, na cestovné a cestovní náhrady, na pohoštění a na finanční </t>
  </si>
  <si>
    <t xml:space="preserve"> leasing. Uvádí se též náklady na nákup uměleckých děl, která jsou hmotným majetkem a nejsou součástí staveb a</t>
  </si>
  <si>
    <t>IČO:</t>
  </si>
  <si>
    <t>-</t>
  </si>
  <si>
    <t xml:space="preserve"> budov, předmětů muzejní a galerijní hodnoty, popřípadě jejich souborů v muzeích a památkových objektech, stálých </t>
  </si>
  <si>
    <t xml:space="preserve"> výstavních souborů a knihovních sbírek knihoven jednotné soustavy, popřípadě jiných sbírek a movitých kulturních pa-</t>
  </si>
  <si>
    <t xml:space="preserve"> 8223 S   Náklady materiální povahy a služby</t>
  </si>
  <si>
    <t xml:space="preserve"> Součet řádků 8223 1 + 8223 2 + 8223 3 + 8223 9</t>
  </si>
  <si>
    <t xml:space="preserve"> 8224      Náklady údržby a oprav stavební části staveb</t>
  </si>
  <si>
    <t xml:space="preserve"> Uvádí se náklady údržby a oprav stavební části staveb tj.činností,kterými se udržuje tento hmotný majetek v provozu-</t>
  </si>
  <si>
    <t xml:space="preserve"> schopném stavu (neprovádí se jeho zhodnocení).</t>
  </si>
  <si>
    <t xml:space="preserve"> 8225      Náklady údržby a oprav technologické části staveb</t>
  </si>
  <si>
    <t xml:space="preserve"> Uvádí se náklady údržby a oprav technologické části staveb tj.činností,kterými se udržuje tento hmotný majetek v </t>
  </si>
  <si>
    <t xml:space="preserve"> provozuschopném stavu (neprovádí se jeho zhodnocení).</t>
  </si>
  <si>
    <t xml:space="preserve"> 8226 1     Náklady na dopravní prostředky </t>
  </si>
  <si>
    <t xml:space="preserve"> 8226 2     Náklady na výpočetní techniku </t>
  </si>
  <si>
    <t xml:space="preserve"> Uvádí se neinvest.náklady na pořízení a obnovu hardware a ostatních zařízení výpočetních a informačních systémů </t>
  </si>
  <si>
    <t xml:space="preserve"> 8226 3     Náklady na vojenskou techniku a zařízení </t>
  </si>
  <si>
    <t xml:space="preserve"> Uvádí se neinvest.náklady na pořízení a obnovu vojenské techniky a zařízení určené ministerstvem obrany</t>
  </si>
  <si>
    <t xml:space="preserve"> 8226 9     Jiné náklady strojů,zařízení a inventáře</t>
  </si>
  <si>
    <t xml:space="preserve"> Uvádí se neinvestiční náklady na pořízení a obnovu jiných než výše uvedených strojů a zařízení .</t>
  </si>
  <si>
    <t xml:space="preserve"> Součet řádků 8226 1 + 8226 2 + 8226 3 + 8226 9</t>
  </si>
  <si>
    <t xml:space="preserve"> 8227 1     Náklady na programové vybavení</t>
  </si>
  <si>
    <t xml:space="preserve"> 8227 2     Náklady na ocenitelná práva</t>
  </si>
  <si>
    <t xml:space="preserve"> Uvádí se neinvestiční náklady vynaložené na pořízení ocenitelných průmyslových, autorských a jiných práv</t>
  </si>
  <si>
    <t xml:space="preserve"> 8227 3     Náklady na nehmotné výsledky výzkumné a obdobné činnosti</t>
  </si>
  <si>
    <t xml:space="preserve"> Uvádí se neinvestiční náklady vynaložené na pořízení výsledků výzkumné a obdobné činnosti </t>
  </si>
  <si>
    <t xml:space="preserve"> 8227 9     Náklady na nehmotný majetek výše neuvedený</t>
  </si>
  <si>
    <t xml:space="preserve"> Uvádí se neinvestiční náklady na pořízení a obnovu jiného než výše uvedeného nehmotného majetku.</t>
  </si>
  <si>
    <t xml:space="preserve"> Součet řádků 8227 1 + 8227 2 + 8227 3 + 8227 9</t>
  </si>
  <si>
    <t xml:space="preserve"> 8228 5     Úroky z úvěrů bez státní záruky</t>
  </si>
  <si>
    <t xml:space="preserve"> Uvádí se úrokové náklady neinvestičních, nezaručených úvěrů v případě, že se hradí před zahájením a po dokončení</t>
  </si>
  <si>
    <t xml:space="preserve"> akce a úrokové náklady neinvestičních úvěrů</t>
  </si>
  <si>
    <t xml:space="preserve"> 8228 6     Úroky z úvěrů se státní zárukou</t>
  </si>
  <si>
    <t xml:space="preserve"> TERMÍNY PŔÍPRAVY A REALIZACE AKCE (mm.rrrr) :</t>
  </si>
  <si>
    <t xml:space="preserve"> Formulář informačního systému programového financování  (ISPROFIN)</t>
  </si>
  <si>
    <t xml:space="preserve"> BILANCE NEINVEST.POTŘEB A ZDROJŮ FINANCOVÁNÍ AKCE</t>
  </si>
  <si>
    <t>RA 85 261</t>
  </si>
  <si>
    <t xml:space="preserve"> Uvádí se úrokové náklady jako v řádku 8228 5 a to pro úvěry, na které poskytla záruku vláda ČR.</t>
  </si>
  <si>
    <t xml:space="preserve"> 8228 7     Úroky z dodavatelských úvěrů</t>
  </si>
  <si>
    <t xml:space="preserve"> Uvádí se úrokové náklady jako v řádku 8228 5 resp.8228 6 a to pro dodavatelské úvěry v případě, že budou v přísluš-</t>
  </si>
  <si>
    <t xml:space="preserve"> 8228 9     Ostatní neinvestiční náklady výše neuvedené</t>
  </si>
  <si>
    <t xml:space="preserve"> Uvádí se ostatní běžné výdaje, které nelze zařadit do řádků 8228 5 až 8228 7</t>
  </si>
  <si>
    <t xml:space="preserve"> 8228 S    Ostatní neinvestiční náklady celkem</t>
  </si>
  <si>
    <t xml:space="preserve"> Součet řádků 8228 5 + 8228 6 + 8228 7 + 8228 9</t>
  </si>
  <si>
    <t xml:space="preserve"> 8229       Rezerva na úhradu neinvestičních nákladů</t>
  </si>
  <si>
    <t xml:space="preserve"> Součet řádků 8221S + 8222 S + 8223 S + 8224 + 8225 + 8226 S + 8227 S + 8228 S + 8229</t>
  </si>
  <si>
    <t xml:space="preserve"> Uvádí se úhrady splátek návratných finančních výpomocí ( půjček) ze státního rozpočtu poskytnutých na neinvestič-</t>
  </si>
  <si>
    <t xml:space="preserve"> ní potřeby akce.</t>
  </si>
  <si>
    <t xml:space="preserve"> Uvádí se úhrady splátek jistin neinvestičních úvěrů zaručených vládou ČR</t>
  </si>
  <si>
    <t xml:space="preserve"> 8130   Splátky návratných finančních výpomocí ze státního rozpočtu</t>
  </si>
  <si>
    <t xml:space="preserve"> 8131  Splátky úvěrů poskytnutých se státní zárukou</t>
  </si>
  <si>
    <t xml:space="preserve"> 8132   Splátky úvěrů poskytnutých bez státní záruky</t>
  </si>
  <si>
    <t xml:space="preserve"> 812  S   INVESTIČNÍ NÁKLADY CELKEM</t>
  </si>
  <si>
    <t xml:space="preserve"> 813  S  SOUHRN INVESTIČNÍCH POTŘEB </t>
  </si>
  <si>
    <t xml:space="preserve"> Uvádí se úhrady splátek jistin nezaručených neinvestičních úvěrů.</t>
  </si>
  <si>
    <t xml:space="preserve"> Uvádí se příspěvky od jiných organizací na základě smlouvy o sdružení prostředků na opravy a pod.</t>
  </si>
  <si>
    <t xml:space="preserve"> bách v systému EPC (Energy performance contracting) uzavíraných podle metodických pokynů "Aplikace metody</t>
  </si>
  <si>
    <t xml:space="preserve"> EPC ve veřejném sektoru" vydaných MPO v roce 1999, nebo dodavatelských úvěrů poskytnutých na rozsáhlé opravy</t>
  </si>
  <si>
    <t xml:space="preserve"> odsouhlasených MF.</t>
  </si>
  <si>
    <t xml:space="preserve"> Dokladová dokumentace závěrečného vyhodnocení projektu</t>
  </si>
  <si>
    <t xml:space="preserve"> Účastník programu:</t>
  </si>
  <si>
    <t xml:space="preserve"> Smluvní zabezpečení  projektu evidenční číslo :</t>
  </si>
  <si>
    <t xml:space="preserve"> Součet řádků  8239 1 + 8239 2 + 8239 9</t>
  </si>
  <si>
    <t xml:space="preserve"> 8241   Vlastní zdroje investorů celkem</t>
  </si>
  <si>
    <t xml:space="preserve"> Uvádí se veškeré vlastní zdroje kterými disponuje investor </t>
  </si>
  <si>
    <t xml:space="preserve"> 8242   Úvěry poskytnuté bez státní záruky </t>
  </si>
  <si>
    <t xml:space="preserve"> 8243 1   Úvěry se státní zárukou přijaté KoB nebo ČMZRB</t>
  </si>
  <si>
    <t xml:space="preserve"> 8243 9   Úvěry poskytnuté se státní zárukou ostatní </t>
  </si>
  <si>
    <t xml:space="preserve"> Uvádí se zaručené úvěry jiného druhu než je uvedeno v řádku 8243 1 </t>
  </si>
  <si>
    <t xml:space="preserve"> 8243 S  Úvěry poskytnuté se státní zárukou </t>
  </si>
  <si>
    <t xml:space="preserve"> Součet řádků 8243 1 + 8243 9</t>
  </si>
  <si>
    <t xml:space="preserve"> 8244 1    Návratné finanční výpomoci - posledně platný rozpočet</t>
  </si>
  <si>
    <t xml:space="preserve"> 8244 2    Návratné finanční výpomoci - převody do následujícího roku ( - , +)</t>
  </si>
  <si>
    <t xml:space="preserve"> 8244 S   Návratné finanční výpomoci poskytnuté ze státního rozpočtu</t>
  </si>
  <si>
    <t xml:space="preserve"> Součet řádků 8244 1 + 8244 2 </t>
  </si>
  <si>
    <t xml:space="preserve"> 8245 1    Systémově určené výdaje státního rozpočtu - posledně platný rozpočet</t>
  </si>
  <si>
    <t xml:space="preserve"> řádku 8244 1 se uvádí posledně platný rozpočet.</t>
  </si>
  <si>
    <t xml:space="preserve"> 8245 2    Systémově určené výdaje státního rozpočtu - převod do následujícího roku ( - , +)</t>
  </si>
  <si>
    <t xml:space="preserve"> Uvádí se převody systémové dotace do následujícího roku stejným způsobem jako v řádku 8244 2.</t>
  </si>
  <si>
    <t xml:space="preserve"> 8245 S  Systémově určené výdaje státního rozpočtu</t>
  </si>
  <si>
    <t xml:space="preserve"> Součet řádků 8245 1 + 8245 2 </t>
  </si>
  <si>
    <t xml:space="preserve"> 8247 1    Dotace z fondu životního prostředí</t>
  </si>
  <si>
    <t xml:space="preserve"> 8247 2    Dotace z fondu dopravy</t>
  </si>
  <si>
    <t xml:space="preserve"> 8247 3    Dotace z fondu bydlení</t>
  </si>
  <si>
    <t xml:space="preserve"> 8247 9    Dotace z jiných státních fondů </t>
  </si>
  <si>
    <t xml:space="preserve"> 8247 S  Dotace poskytnuté ze státních fondů </t>
  </si>
  <si>
    <t xml:space="preserve"> Součet řádků 8247 1 + 8247 2 + 8247 3 + 8247 9</t>
  </si>
  <si>
    <t xml:space="preserve"> 8248 1   Dotace z rozpočtu obce</t>
  </si>
  <si>
    <t xml:space="preserve"> 8248 2   Dotace z rozpočtu okresu </t>
  </si>
  <si>
    <t xml:space="preserve"> 8248 3   Dotace z rozpočtu kraje</t>
  </si>
  <si>
    <t xml:space="preserve"> 8248 S  Dotace poskytnuté z územních rozpočtů</t>
  </si>
  <si>
    <t xml:space="preserve"> Součet řádků 8248 1 + 8248 2 + 8248 3</t>
  </si>
  <si>
    <t xml:space="preserve"> 8249 1    Příspěvky přijaté na sdruženou akci</t>
  </si>
  <si>
    <t xml:space="preserve"> 8249 2   Dodavatelské úvěry</t>
  </si>
  <si>
    <t xml:space="preserve"> 8249 9   Jiné cizí zdroje tuzemské</t>
  </si>
  <si>
    <t xml:space="preserve"> Uvádí se finanční zdroje,které nelze zařadit do řádků 8249 1 až 8249 2.</t>
  </si>
  <si>
    <t xml:space="preserve"> 8249 S  Jiné cizí zdroje tuzemské výše neuvedené</t>
  </si>
  <si>
    <t xml:space="preserve"> Součet řádků 8249 1 + 8249 2 + 8249 9</t>
  </si>
  <si>
    <t xml:space="preserve"> 8251 1    Dotace z fondu PHARE</t>
  </si>
  <si>
    <t xml:space="preserve"> 8251 2    Dotace z fondu SAPARD</t>
  </si>
  <si>
    <t xml:space="preserve"> 8251 3    Dotace z fondu ISPA</t>
  </si>
  <si>
    <t xml:space="preserve"> 8251 4    Dotace z kohezního fondu EU</t>
  </si>
  <si>
    <t xml:space="preserve"> 8251 5    Dotace ze strukturálních fondů EU</t>
  </si>
  <si>
    <t xml:space="preserve"> 8251 9    Dotace z jiných fondů EU </t>
  </si>
  <si>
    <t xml:space="preserve"> 8251 S  Dotace poskytnuté z fondů EU </t>
  </si>
  <si>
    <t xml:space="preserve"> Součet řádků 8251 1 + 8251 2 + 8251 3 + 8251 4 + 8251 5 + 8251 9</t>
  </si>
  <si>
    <t xml:space="preserve"> 8252 1    Dotace z fondů NATO na bezpečnostní investice</t>
  </si>
  <si>
    <t xml:space="preserve"> 8252 9    Dotace z jiných fondů NATO</t>
  </si>
  <si>
    <t xml:space="preserve"> 8252 S  Dotace poskytnuté z fondů NATO </t>
  </si>
  <si>
    <t xml:space="preserve"> Součet řádků 8252 1 + 8252 9</t>
  </si>
  <si>
    <t xml:space="preserve"> 8259      Jiné zahraniční zdroje výše neuvedené</t>
  </si>
  <si>
    <t>MF</t>
  </si>
  <si>
    <t xml:space="preserve">RA 80 </t>
  </si>
  <si>
    <t xml:space="preserve"> Číslo účtu 1 *) :</t>
  </si>
  <si>
    <t xml:space="preserve"> Číslo účtu 2 *) :</t>
  </si>
  <si>
    <t xml:space="preserve"> Název etapy</t>
  </si>
  <si>
    <t xml:space="preserve"> zahájení</t>
  </si>
  <si>
    <t>dokončení</t>
  </si>
  <si>
    <t xml:space="preserve"> Zadání zakázky na vypracování projektové dokumentace   1)</t>
  </si>
  <si>
    <t xml:space="preserve"> Vypracování a schválení projektové dokumentace </t>
  </si>
  <si>
    <t xml:space="preserve"> ROZHODUJÍCÍ PROJEKTOVANÉ PARAMETRY :</t>
  </si>
  <si>
    <t xml:space="preserve"> Název parametru</t>
  </si>
  <si>
    <t>Charakter akce:</t>
  </si>
  <si>
    <t>Druh organizace:</t>
  </si>
  <si>
    <t>Druh majetku:</t>
  </si>
  <si>
    <t>MINISTERSTVO FINANCÍ                                              Příloha č.8 k čj.113/5 095/2000</t>
  </si>
  <si>
    <t>Kód okresu</t>
  </si>
  <si>
    <t>Název</t>
  </si>
  <si>
    <t>Zkratka okresu</t>
  </si>
  <si>
    <t>Původní číslo</t>
  </si>
  <si>
    <t>Alokace  neurčena</t>
  </si>
  <si>
    <t/>
  </si>
  <si>
    <t>CZ042</t>
  </si>
  <si>
    <t>Ústecký kraj</t>
  </si>
  <si>
    <t>9999</t>
  </si>
  <si>
    <t>Zahraničí</t>
  </si>
  <si>
    <t>CZ0421</t>
  </si>
  <si>
    <t>Děčín</t>
  </si>
  <si>
    <t>DC</t>
  </si>
  <si>
    <t>3502</t>
  </si>
  <si>
    <t>CZ011</t>
  </si>
  <si>
    <t>Hl.m.Praha</t>
  </si>
  <si>
    <t>3100</t>
  </si>
  <si>
    <t>CZ0422</t>
  </si>
  <si>
    <t>Chomutov</t>
  </si>
  <si>
    <t>CV</t>
  </si>
  <si>
    <t>3503</t>
  </si>
  <si>
    <t>CZ0111</t>
  </si>
  <si>
    <t>Praha 1</t>
  </si>
  <si>
    <t>3101</t>
  </si>
  <si>
    <t>CZ0423</t>
  </si>
  <si>
    <t>Litoměřice</t>
  </si>
  <si>
    <t>LT</t>
  </si>
  <si>
    <t>3506</t>
  </si>
  <si>
    <t>CZ0112</t>
  </si>
  <si>
    <t>Praha 2</t>
  </si>
  <si>
    <t>3102</t>
  </si>
  <si>
    <t>CZ0424</t>
  </si>
  <si>
    <t>Louny</t>
  </si>
  <si>
    <t>LN</t>
  </si>
  <si>
    <t>3507</t>
  </si>
  <si>
    <t>CZ0113</t>
  </si>
  <si>
    <t>Praha 3</t>
  </si>
  <si>
    <t>3103</t>
  </si>
  <si>
    <t>CZ0425</t>
  </si>
  <si>
    <t>Most</t>
  </si>
  <si>
    <t>MO</t>
  </si>
  <si>
    <t>3508</t>
  </si>
  <si>
    <t>CZ0114</t>
  </si>
  <si>
    <t>Praha 4</t>
  </si>
  <si>
    <t xml:space="preserve"> Zaznamená se všechna  zdravotnická technika a zařízení uvedená v příslušné dokumentaci projektu ( akce),</t>
  </si>
  <si>
    <t>3104</t>
  </si>
  <si>
    <t>CZ0426</t>
  </si>
  <si>
    <t>Teplice</t>
  </si>
  <si>
    <t>TP</t>
  </si>
  <si>
    <t>3509</t>
  </si>
  <si>
    <t>CZ0115</t>
  </si>
  <si>
    <t>Praha 5</t>
  </si>
  <si>
    <t>3105</t>
  </si>
  <si>
    <t>CZ0427</t>
  </si>
  <si>
    <t>Ústí nad Labem</t>
  </si>
  <si>
    <t>UL</t>
  </si>
  <si>
    <t>3510</t>
  </si>
  <si>
    <t>CZ0116</t>
  </si>
  <si>
    <t>Praha 6</t>
  </si>
  <si>
    <t>3106</t>
  </si>
  <si>
    <t>CZ051</t>
  </si>
  <si>
    <t>Liberecký kraj</t>
  </si>
  <si>
    <t>CZ0117</t>
  </si>
  <si>
    <t>Praha 7</t>
  </si>
  <si>
    <t>3107</t>
  </si>
  <si>
    <t>CZ0511</t>
  </si>
  <si>
    <t>Česká Lípa</t>
  </si>
  <si>
    <t>CL</t>
  </si>
  <si>
    <t>3501</t>
  </si>
  <si>
    <t>CZ0118</t>
  </si>
  <si>
    <t>Praha 8</t>
  </si>
  <si>
    <t>3108</t>
  </si>
  <si>
    <t>CZ0512</t>
  </si>
  <si>
    <t>Jablonec nad Nisou</t>
  </si>
  <si>
    <t>JN</t>
  </si>
  <si>
    <t>3504</t>
  </si>
  <si>
    <t>CZ0119</t>
  </si>
  <si>
    <t>Praha 9</t>
  </si>
  <si>
    <t>3109</t>
  </si>
  <si>
    <t>CZ0513</t>
  </si>
  <si>
    <t>Liberec</t>
  </si>
  <si>
    <t>LI</t>
  </si>
  <si>
    <t>3505</t>
  </si>
  <si>
    <t>CZ011A</t>
  </si>
  <si>
    <t>Praha 10</t>
  </si>
  <si>
    <t>3110</t>
  </si>
  <si>
    <t>CZ0514</t>
  </si>
  <si>
    <t>Semily</t>
  </si>
  <si>
    <t>SM</t>
  </si>
  <si>
    <t>3608</t>
  </si>
  <si>
    <t>CZ011B</t>
  </si>
  <si>
    <t>Praha 11</t>
  </si>
  <si>
    <t>CZ052</t>
  </si>
  <si>
    <t>Královéhradecký kraj</t>
  </si>
  <si>
    <t>CZ011C</t>
  </si>
  <si>
    <t>Praha 12</t>
  </si>
  <si>
    <t>CZ0521</t>
  </si>
  <si>
    <t>Hradec Králové</t>
  </si>
  <si>
    <t>HK</t>
  </si>
  <si>
    <t>3602</t>
  </si>
  <si>
    <t>CZ011D</t>
  </si>
  <si>
    <t>Praha 13</t>
  </si>
  <si>
    <t>CZ0522</t>
  </si>
  <si>
    <t>Jičín</t>
  </si>
  <si>
    <t>JC</t>
  </si>
  <si>
    <t>3604</t>
  </si>
  <si>
    <t>CZ011E</t>
  </si>
  <si>
    <t>Praha 14</t>
  </si>
  <si>
    <t>CZ0523</t>
  </si>
  <si>
    <t>Náchod</t>
  </si>
  <si>
    <t>NA</t>
  </si>
  <si>
    <t>3605</t>
  </si>
  <si>
    <t>CZ011F</t>
  </si>
  <si>
    <t>Praha 15</t>
  </si>
  <si>
    <t>CZ0524</t>
  </si>
  <si>
    <t>Rychnov nad Kněžnou</t>
  </si>
  <si>
    <t>RK</t>
  </si>
  <si>
    <t>3607</t>
  </si>
  <si>
    <t>CZ021</t>
  </si>
  <si>
    <t>Středočeský kraj</t>
  </si>
  <si>
    <t>32</t>
  </si>
  <si>
    <t>CZ0525</t>
  </si>
  <si>
    <t>Trutnov</t>
  </si>
  <si>
    <t>TU</t>
  </si>
  <si>
    <t>3610</t>
  </si>
  <si>
    <t>CZ0211</t>
  </si>
  <si>
    <t>Benešov</t>
  </si>
  <si>
    <t>BN</t>
  </si>
  <si>
    <t>3201</t>
  </si>
  <si>
    <t>CZ053</t>
  </si>
  <si>
    <t>Pardubický kraj</t>
  </si>
  <si>
    <t>CZ0212</t>
  </si>
  <si>
    <t>Beroun</t>
  </si>
  <si>
    <t>BE</t>
  </si>
  <si>
    <t>3202</t>
  </si>
  <si>
    <t>CZ0531</t>
  </si>
  <si>
    <t>Chrudim</t>
  </si>
  <si>
    <t>CR</t>
  </si>
  <si>
    <t>3603</t>
  </si>
  <si>
    <t>CZ0213</t>
  </si>
  <si>
    <t>Kladno</t>
  </si>
  <si>
    <t>KD</t>
  </si>
  <si>
    <t>3203</t>
  </si>
  <si>
    <t>CZ0532</t>
  </si>
  <si>
    <t>Pardubice</t>
  </si>
  <si>
    <t>PU</t>
  </si>
  <si>
    <t>3606</t>
  </si>
  <si>
    <t>CZ0214</t>
  </si>
  <si>
    <t>Kolín</t>
  </si>
  <si>
    <t>KO</t>
  </si>
  <si>
    <t>3204</t>
  </si>
  <si>
    <t>CZ0533</t>
  </si>
  <si>
    <t>Svitavy</t>
  </si>
  <si>
    <t>SY</t>
  </si>
  <si>
    <t>3609</t>
  </si>
  <si>
    <t>CZ0215</t>
  </si>
  <si>
    <t>Kutná Hora</t>
  </si>
  <si>
    <t>KH</t>
  </si>
  <si>
    <t>3205</t>
  </si>
  <si>
    <t>CZ0534</t>
  </si>
  <si>
    <t>Ústí nad Orlicí</t>
  </si>
  <si>
    <t>UO</t>
  </si>
  <si>
    <t>3611</t>
  </si>
  <si>
    <t>CZ0216</t>
  </si>
  <si>
    <t>Mělník</t>
  </si>
  <si>
    <t>ME</t>
  </si>
  <si>
    <t>3206</t>
  </si>
  <si>
    <t>CZ061</t>
  </si>
  <si>
    <t>Jihlavský kraj</t>
  </si>
  <si>
    <t>CZ0217</t>
  </si>
  <si>
    <t>Mladá Boleslav</t>
  </si>
  <si>
    <t>MB</t>
  </si>
  <si>
    <t>3207</t>
  </si>
  <si>
    <t>CZ0611</t>
  </si>
  <si>
    <t>Havlíčkův Brod</t>
  </si>
  <si>
    <t>HB</t>
  </si>
  <si>
    <t>3601</t>
  </si>
  <si>
    <t>CZ0218</t>
  </si>
  <si>
    <t>Nymburk</t>
  </si>
  <si>
    <t>NB</t>
  </si>
  <si>
    <t>3208</t>
  </si>
  <si>
    <t>CZ0612</t>
  </si>
  <si>
    <t>Jihlava</t>
  </si>
  <si>
    <t>JI</t>
  </si>
  <si>
    <t>3707</t>
  </si>
  <si>
    <t>CZ0219</t>
  </si>
  <si>
    <t>Praha-východ</t>
  </si>
  <si>
    <t>PY</t>
  </si>
  <si>
    <t>3209</t>
  </si>
  <si>
    <t>CZ0613</t>
  </si>
  <si>
    <t>Pelhřimov</t>
  </si>
  <si>
    <t>PE</t>
  </si>
  <si>
    <t>3304</t>
  </si>
  <si>
    <t>CZ021A</t>
  </si>
  <si>
    <t>Praha-západ</t>
  </si>
  <si>
    <t>PZ</t>
  </si>
  <si>
    <t>3210</t>
  </si>
  <si>
    <t>CZ0614</t>
  </si>
  <si>
    <t>Třebíč</t>
  </si>
  <si>
    <t>TR</t>
  </si>
  <si>
    <t>3710</t>
  </si>
  <si>
    <t>CZ021B</t>
  </si>
  <si>
    <t>Příbram</t>
  </si>
  <si>
    <t>PB</t>
  </si>
  <si>
    <t>3211</t>
  </si>
  <si>
    <t>CZ0615</t>
  </si>
  <si>
    <t>Žďár nad Sázavou</t>
  </si>
  <si>
    <t>ZR</t>
  </si>
  <si>
    <t>3714</t>
  </si>
  <si>
    <t>CZ021C</t>
  </si>
  <si>
    <t>Rakovník</t>
  </si>
  <si>
    <t>RA</t>
  </si>
  <si>
    <t>3212</t>
  </si>
  <si>
    <t>CZ062</t>
  </si>
  <si>
    <t>Brněnský kraj</t>
  </si>
  <si>
    <t>CZ031</t>
  </si>
  <si>
    <t>Budějovický kraj</t>
  </si>
  <si>
    <t>CZ0621</t>
  </si>
  <si>
    <t>Blansko</t>
  </si>
  <si>
    <t>BK</t>
  </si>
  <si>
    <t>3701</t>
  </si>
  <si>
    <t>CZ0311</t>
  </si>
  <si>
    <t>České Budějovice</t>
  </si>
  <si>
    <t>CB</t>
  </si>
  <si>
    <t>3301</t>
  </si>
  <si>
    <t>CZ0622</t>
  </si>
  <si>
    <t>Brno-město</t>
  </si>
  <si>
    <t>BM</t>
  </si>
  <si>
    <t>3702</t>
  </si>
  <si>
    <t>CZ0312</t>
  </si>
  <si>
    <t>Český Krumlov</t>
  </si>
  <si>
    <t>CK</t>
  </si>
  <si>
    <t>3302</t>
  </si>
  <si>
    <t>CZ0623</t>
  </si>
  <si>
    <t>Brno-venkov</t>
  </si>
  <si>
    <t>BI</t>
  </si>
  <si>
    <t>3703</t>
  </si>
  <si>
    <t>CZ0313</t>
  </si>
  <si>
    <t>Jindřichův Hradec</t>
  </si>
  <si>
    <t>JH</t>
  </si>
  <si>
    <t>3303</t>
  </si>
  <si>
    <t>CZ0624</t>
  </si>
  <si>
    <t>Břeclav</t>
  </si>
  <si>
    <t>BV</t>
  </si>
  <si>
    <t>3704</t>
  </si>
  <si>
    <t>CZ0314</t>
  </si>
  <si>
    <t>Písek</t>
  </si>
  <si>
    <t>PI</t>
  </si>
  <si>
    <t>3305</t>
  </si>
  <si>
    <t>CZ0625</t>
  </si>
  <si>
    <t>Hodonín</t>
  </si>
  <si>
    <t>HO</t>
  </si>
  <si>
    <t>3706</t>
  </si>
  <si>
    <t>CZ0315</t>
  </si>
  <si>
    <t>Prachatice</t>
  </si>
  <si>
    <t>PT</t>
  </si>
  <si>
    <t>3306</t>
  </si>
  <si>
    <t>CZ0626</t>
  </si>
  <si>
    <t>Vyškov</t>
  </si>
  <si>
    <t>VY</t>
  </si>
  <si>
    <t>3712</t>
  </si>
  <si>
    <t>CZ0316</t>
  </si>
  <si>
    <t>Strakonice</t>
  </si>
  <si>
    <t>ST</t>
  </si>
  <si>
    <t>3307</t>
  </si>
  <si>
    <t>CZ0627</t>
  </si>
  <si>
    <t>Znojmo</t>
  </si>
  <si>
    <t>ZN</t>
  </si>
  <si>
    <t>3713</t>
  </si>
  <si>
    <t>CZ0317</t>
  </si>
  <si>
    <t>Tábor</t>
  </si>
  <si>
    <t>TA</t>
  </si>
  <si>
    <t>3308</t>
  </si>
  <si>
    <t>CZ071</t>
  </si>
  <si>
    <t>Olomoucký kraj</t>
  </si>
  <si>
    <t>CZ032</t>
  </si>
  <si>
    <t>Plzeňský kraj</t>
  </si>
  <si>
    <t>CZ0711</t>
  </si>
  <si>
    <t>Jeseník</t>
  </si>
  <si>
    <t>JE</t>
  </si>
  <si>
    <t>3811</t>
  </si>
  <si>
    <t>CZ0321</t>
  </si>
  <si>
    <t>Domažlice</t>
  </si>
  <si>
    <t>DO</t>
  </si>
  <si>
    <t>3401</t>
  </si>
  <si>
    <t>CZ0712</t>
  </si>
  <si>
    <t>Olomouc</t>
  </si>
  <si>
    <t>OC</t>
  </si>
  <si>
    <t>3805</t>
  </si>
  <si>
    <t>CZ0322</t>
  </si>
  <si>
    <t>Klatovy</t>
  </si>
  <si>
    <t>KT</t>
  </si>
  <si>
    <t>3404</t>
  </si>
  <si>
    <t>CZ0713</t>
  </si>
  <si>
    <t>Prostějov</t>
  </si>
  <si>
    <t>PV</t>
  </si>
  <si>
    <t>3709</t>
  </si>
  <si>
    <t>CZ0323</t>
  </si>
  <si>
    <t>Plzeň-město</t>
  </si>
  <si>
    <t>PM</t>
  </si>
  <si>
    <t>3405</t>
  </si>
  <si>
    <t>CZ0714</t>
  </si>
  <si>
    <t>Přerov</t>
  </si>
  <si>
    <t>PR</t>
  </si>
  <si>
    <t>3808</t>
  </si>
  <si>
    <t>CZ0324</t>
  </si>
  <si>
    <t>Plzeň-jih</t>
  </si>
  <si>
    <t>PJ</t>
  </si>
  <si>
    <t>3406</t>
  </si>
  <si>
    <t>CZ0715</t>
  </si>
  <si>
    <t>Šumperk</t>
  </si>
  <si>
    <t>SU</t>
  </si>
  <si>
    <t>3809</t>
  </si>
  <si>
    <t>CZ0325</t>
  </si>
  <si>
    <t>Plzeň-sever</t>
  </si>
  <si>
    <t>PS</t>
  </si>
  <si>
    <t>3407</t>
  </si>
  <si>
    <t>CZ072</t>
  </si>
  <si>
    <t>Zlínský kraj</t>
  </si>
  <si>
    <t>CZ0326</t>
  </si>
  <si>
    <t>Rokycany</t>
  </si>
  <si>
    <t>RO</t>
  </si>
  <si>
    <t>3408</t>
  </si>
  <si>
    <t>CZ0721</t>
  </si>
  <si>
    <t>Kroměříž</t>
  </si>
  <si>
    <t>KM</t>
  </si>
  <si>
    <t>3708</t>
  </si>
  <si>
    <t>CZ0327</t>
  </si>
  <si>
    <t>Tachov</t>
  </si>
  <si>
    <t>TC</t>
  </si>
  <si>
    <t>3410</t>
  </si>
  <si>
    <t>CZ0722</t>
  </si>
  <si>
    <t>Uherské Hradiště</t>
  </si>
  <si>
    <t>UH</t>
  </si>
  <si>
    <t>3711</t>
  </si>
  <si>
    <t>CZ041</t>
  </si>
  <si>
    <t>Karlovarský kraj</t>
  </si>
  <si>
    <t>CZ0723</t>
  </si>
  <si>
    <t>Vsetín</t>
  </si>
  <si>
    <t>VS</t>
  </si>
  <si>
    <t>3810</t>
  </si>
  <si>
    <t>CZ0411</t>
  </si>
  <si>
    <t>Cheb</t>
  </si>
  <si>
    <t>CH</t>
  </si>
  <si>
    <t>3402</t>
  </si>
  <si>
    <t>CZ0724</t>
  </si>
  <si>
    <t>Zlín</t>
  </si>
  <si>
    <t>ZL</t>
  </si>
  <si>
    <t>3705</t>
  </si>
  <si>
    <t>CZ0412</t>
  </si>
  <si>
    <t>Karlovy Vary</t>
  </si>
  <si>
    <t>KV</t>
  </si>
  <si>
    <t>3403</t>
  </si>
  <si>
    <t>CZ081</t>
  </si>
  <si>
    <t>Ostravský kraj</t>
  </si>
  <si>
    <t>CZ0413</t>
  </si>
  <si>
    <t>Sokolov</t>
  </si>
  <si>
    <t>SO</t>
  </si>
  <si>
    <t>3409</t>
  </si>
  <si>
    <t>CZ0811</t>
  </si>
  <si>
    <t>Bruntál</t>
  </si>
  <si>
    <t>BR</t>
  </si>
  <si>
    <t>3801</t>
  </si>
  <si>
    <t>CZ0812</t>
  </si>
  <si>
    <t>Frýdek-Místek</t>
  </si>
  <si>
    <t>FM</t>
  </si>
  <si>
    <t>3802</t>
  </si>
  <si>
    <t>CZ0813</t>
  </si>
  <si>
    <t>Karviná</t>
  </si>
  <si>
    <t>KI</t>
  </si>
  <si>
    <t>3803</t>
  </si>
  <si>
    <t>CZ0814</t>
  </si>
  <si>
    <t>Nový Jičín</t>
  </si>
  <si>
    <t>NJ</t>
  </si>
  <si>
    <t>3804</t>
  </si>
  <si>
    <t>CZ0815</t>
  </si>
  <si>
    <t>Opava</t>
  </si>
  <si>
    <t>OP</t>
  </si>
  <si>
    <t>3806</t>
  </si>
  <si>
    <t>CZ0816</t>
  </si>
  <si>
    <t>Ostrava-město</t>
  </si>
  <si>
    <t>OV</t>
  </si>
  <si>
    <t>3807</t>
  </si>
  <si>
    <t xml:space="preserve"> měr.jednotka</t>
  </si>
  <si>
    <t xml:space="preserve"> hodnota parametru</t>
  </si>
  <si>
    <t xml:space="preserve"> Pozn.:</t>
  </si>
  <si>
    <t xml:space="preserve"> Označení provozního souboru (PS) v projekt. dokumentaci</t>
  </si>
  <si>
    <t xml:space="preserve"> Označení ostat. strojů a zařízení (SZ) v projekt.dokumentaci</t>
  </si>
  <si>
    <t>1) podle zákona č.199/94 Sb.,o zadávání veřejných zakázek, ve znění pozdějších změn a doplňků,</t>
  </si>
  <si>
    <t>2) v případě, že technologická část stavby nebude zadávána současně se stavbou.</t>
  </si>
  <si>
    <t xml:space="preserve"> Form.RA 80 vypracoval :</t>
  </si>
  <si>
    <t>telefon :</t>
  </si>
  <si>
    <t xml:space="preserve"> Razítko a podpis :</t>
  </si>
  <si>
    <t xml:space="preserve"> Schválil :</t>
  </si>
  <si>
    <t xml:space="preserve"> BILANCE INVEST.POTŘEB A ZDROJŮ FINANCOVÁNÍ AKCE</t>
  </si>
  <si>
    <t>Skut.</t>
  </si>
  <si>
    <t>Oček.</t>
  </si>
  <si>
    <t>Aktuál.</t>
  </si>
  <si>
    <t xml:space="preserve"> Plánované plnění:</t>
  </si>
  <si>
    <t>Zbývá</t>
  </si>
  <si>
    <t>Hodnota</t>
  </si>
  <si>
    <t>evid.č. :</t>
  </si>
  <si>
    <t xml:space="preserve"> v mil.Kč na 3 des.místa</t>
  </si>
  <si>
    <t>do 31.12.</t>
  </si>
  <si>
    <t>skut.</t>
  </si>
  <si>
    <t>rok</t>
  </si>
  <si>
    <t xml:space="preserve">  v roce</t>
  </si>
  <si>
    <t>v roce</t>
  </si>
  <si>
    <t xml:space="preserve">  po 1.1.</t>
  </si>
  <si>
    <t>ukazatele</t>
  </si>
  <si>
    <t xml:space="preserve">  Č.ř.</t>
  </si>
  <si>
    <t xml:space="preserve">  N á z e v   u k a z a t e l e</t>
  </si>
  <si>
    <t>CELKEM</t>
  </si>
  <si>
    <t xml:space="preserve">  Náklady inženýrské činnosti ve výstavbě</t>
  </si>
  <si>
    <t xml:space="preserve">  Náklady projektové  dokumentace</t>
  </si>
  <si>
    <t xml:space="preserve">  Náklady na výkupy pozemků určených k zástavbě</t>
  </si>
  <si>
    <t xml:space="preserve">  Náklady na výkupy nemovitostí podmiňující výstavbu</t>
  </si>
  <si>
    <t xml:space="preserve">  Jiné náklady přípravy a zabezpečení výstavby</t>
  </si>
  <si>
    <t>S</t>
  </si>
  <si>
    <t xml:space="preserve"> Náklady přípravy a zabezpečení výstavby</t>
  </si>
  <si>
    <t xml:space="preserve"> Náklady stavební části stavby</t>
  </si>
  <si>
    <t xml:space="preserve"> Náklady technologické části stavby</t>
  </si>
  <si>
    <t xml:space="preserve">  Náklady na dopravní prostředky</t>
  </si>
  <si>
    <t xml:space="preserve"> Formulář informačního systému financování programů (ISPROFIN)</t>
  </si>
  <si>
    <t>*) zapisuje se pouze v případě, že jsou uvedené náklady financovány i z jiných zdrojů než ze státního rozpočtu,</t>
  </si>
  <si>
    <t xml:space="preserve"> Náklady stavební části stavby celkem (převod)</t>
  </si>
  <si>
    <t xml:space="preserve"> Označení stavebího objektu (SO) v projektové dokumentaci</t>
  </si>
  <si>
    <t>Zdroje fin.nákl.stavebních objektů (uvádí se č.ř.form.RA 81) *)</t>
  </si>
  <si>
    <t>Zdroje fin.nákl.provozních souborů (uvádí se č.ř.form.RA 81) *)</t>
  </si>
  <si>
    <t xml:space="preserve"> Náklady na dopravní prostředky celkem (převod)</t>
  </si>
  <si>
    <t>81261A</t>
  </si>
  <si>
    <t xml:space="preserve"> Označení dopravních prostředků v projekt. dokumentaci</t>
  </si>
  <si>
    <t>Zdroje fin.nákl.dopravních prostředků (uvádí se č.ř.form.RA 81) *)</t>
  </si>
  <si>
    <t xml:space="preserve"> Náklady na výpočetní techniku celkem (převod)</t>
  </si>
  <si>
    <t xml:space="preserve"> Označení výpočetní techniky v projektové dokumentaci</t>
  </si>
  <si>
    <t>Zdroje fin.nákl.výpočetní techniky (uvádí se č.ř.form.RA 81) *)</t>
  </si>
  <si>
    <t xml:space="preserve"> Náklady na vojen.techniku a zaříz.celkem (převod)</t>
  </si>
  <si>
    <t xml:space="preserve"> Označení vojenské techniky a zař. v projekt. dokumentaci</t>
  </si>
  <si>
    <t>Zdroje fin.nákl.vojenské techniky (uvádí se č.ř.form.RA 81) *)</t>
  </si>
  <si>
    <t xml:space="preserve"> Náklady na ostatní stroje a zaříz. celkem (převod) </t>
  </si>
  <si>
    <t>Zdroje fin.nákl.ostat.strojů a zař. (uvádí se č.ř.form.RA 81) *)</t>
  </si>
  <si>
    <t xml:space="preserve"> Náklady na programové vybav. celkem (převod) </t>
  </si>
  <si>
    <t xml:space="preserve"> Označení programového vybavení v projekt.dokumentaci</t>
  </si>
  <si>
    <t>Zdroje fin.nákl.program.vybavení  (uvádí se č.ř.form.RA 81) *)</t>
  </si>
  <si>
    <t xml:space="preserve">8141 </t>
  </si>
  <si>
    <t xml:space="preserve">8142 </t>
  </si>
  <si>
    <t>8143 1</t>
  </si>
  <si>
    <t>8143 9</t>
  </si>
  <si>
    <t xml:space="preserve">8144 </t>
  </si>
  <si>
    <t xml:space="preserve">8145 </t>
  </si>
  <si>
    <t xml:space="preserve">8146 </t>
  </si>
  <si>
    <t>8147 1</t>
  </si>
  <si>
    <t>8147 2</t>
  </si>
  <si>
    <t>8147 3</t>
  </si>
  <si>
    <t>8147 9</t>
  </si>
  <si>
    <t>8148 1</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</si>
</sst>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86" formatCode="General_)"/>
    <numFmt numFmtId="187" formatCode="m\o\n\th\ d\,\ \y\y\y\y"/>
    <numFmt numFmtId="190" formatCode="#\ ###\ ###"/>
    <numFmt numFmtId="191" formatCode="##\ ###\ ###"/>
    <numFmt numFmtId="204" formatCode="###\ ###\ ####"/>
    <numFmt numFmtId="205" formatCode="#,##0.000"/>
    <numFmt numFmtId="208" formatCode="##_###"/>
    <numFmt numFmtId="224" formatCode="0.000"/>
    <numFmt numFmtId="226" formatCode="dd/mm/yy"/>
  </numFmts>
  <fonts count="66" x14ac:knownFonts="1">
    <font>
      <sz val="10"/>
      <name val="Arial CE"/>
      <family val="2"/>
      <charset val="238"/>
    </font>
    <font>
      <b/>
      <sz val="10"/>
      <name val="Arial CE"/>
    </font>
    <font>
      <sz val="1"/>
      <color indexed="8"/>
      <name val="Courier"/>
    </font>
    <font>
      <b/>
      <sz val="1"/>
      <color indexed="8"/>
      <name val="Courier"/>
    </font>
    <font>
      <sz val="10"/>
      <name val="Arial CE"/>
      <family val="2"/>
      <charset val="238"/>
    </font>
    <font>
      <sz val="11"/>
      <name val="Times New Roman CE"/>
      <family val="1"/>
      <charset val="238"/>
    </font>
    <font>
      <sz val="12"/>
      <name val="Courier"/>
    </font>
    <font>
      <sz val="16"/>
      <color indexed="8"/>
      <name val="Arial CE"/>
      <family val="2"/>
      <charset val="238"/>
    </font>
    <font>
      <sz val="14"/>
      <color indexed="8"/>
      <name val="Arial CE"/>
      <family val="2"/>
      <charset val="238"/>
    </font>
    <font>
      <sz val="14"/>
      <name val="Arial CE"/>
      <charset val="238"/>
    </font>
    <font>
      <sz val="12"/>
      <color indexed="8"/>
      <name val="Arial CE"/>
      <family val="2"/>
      <charset val="238"/>
    </font>
    <font>
      <sz val="10"/>
      <color indexed="8"/>
      <name val="Arial CE"/>
      <family val="2"/>
      <charset val="238"/>
    </font>
    <font>
      <sz val="8"/>
      <color indexed="8"/>
      <name val="Arial CE"/>
      <family val="2"/>
      <charset val="238"/>
    </font>
    <font>
      <sz val="8"/>
      <name val="Courier"/>
    </font>
    <font>
      <b/>
      <sz val="10"/>
      <color indexed="8"/>
      <name val="Arial CE"/>
    </font>
    <font>
      <sz val="8"/>
      <name val="Arial CE"/>
      <family val="2"/>
      <charset val="238"/>
    </font>
    <font>
      <sz val="10"/>
      <color indexed="8"/>
      <name val="Arial CE"/>
    </font>
    <font>
      <sz val="10"/>
      <name val="Courier"/>
    </font>
    <font>
      <b/>
      <sz val="10"/>
      <color indexed="8"/>
      <name val="Arial CE"/>
      <family val="2"/>
      <charset val="238"/>
    </font>
    <font>
      <sz val="12"/>
      <name val="Arial CE"/>
      <family val="2"/>
      <charset val="238"/>
    </font>
    <font>
      <b/>
      <sz val="14"/>
      <color indexed="8"/>
      <name val="Arial CE"/>
      <family val="2"/>
      <charset val="238"/>
    </font>
    <font>
      <sz val="16"/>
      <color indexed="8"/>
      <name val="Courier"/>
    </font>
    <font>
      <sz val="12"/>
      <color indexed="8"/>
      <name val="Arial"/>
      <family val="2"/>
    </font>
    <font>
      <sz val="10"/>
      <color indexed="8"/>
      <name val="Arial CE"/>
      <charset val="238"/>
    </font>
    <font>
      <b/>
      <sz val="10"/>
      <color indexed="8"/>
      <name val="Arial CE"/>
      <charset val="238"/>
    </font>
    <font>
      <b/>
      <sz val="10"/>
      <name val="Arial CE"/>
      <charset val="238"/>
    </font>
    <font>
      <sz val="8"/>
      <color indexed="8"/>
      <name val="Arial CE"/>
      <charset val="238"/>
    </font>
    <font>
      <b/>
      <sz val="10"/>
      <name val="Arial CE"/>
      <family val="2"/>
      <charset val="238"/>
    </font>
    <font>
      <b/>
      <sz val="8"/>
      <name val="Arial CE"/>
      <family val="2"/>
      <charset val="238"/>
    </font>
    <font>
      <sz val="12"/>
      <name val="Arial CE"/>
    </font>
    <font>
      <b/>
      <sz val="8"/>
      <name val="Arial CE"/>
      <charset val="238"/>
    </font>
    <font>
      <b/>
      <sz val="11"/>
      <name val="Arial CE"/>
      <family val="2"/>
      <charset val="238"/>
    </font>
    <font>
      <b/>
      <sz val="12"/>
      <name val="Arial CE"/>
      <family val="2"/>
      <charset val="238"/>
    </font>
    <font>
      <b/>
      <sz val="12"/>
      <name val="Arial CE"/>
      <charset val="238"/>
    </font>
    <font>
      <sz val="11"/>
      <name val="Arial CE"/>
      <family val="2"/>
      <charset val="238"/>
    </font>
    <font>
      <u/>
      <sz val="10"/>
      <name val="Arial CE"/>
      <family val="2"/>
      <charset val="238"/>
    </font>
    <font>
      <b/>
      <sz val="16"/>
      <color indexed="8"/>
      <name val="Arial CE"/>
      <family val="2"/>
      <charset val="238"/>
    </font>
    <font>
      <sz val="9"/>
      <name val="Arial CE"/>
      <family val="2"/>
      <charset val="238"/>
    </font>
    <font>
      <b/>
      <sz val="14"/>
      <name val="Arial CE"/>
      <family val="2"/>
      <charset val="238"/>
    </font>
    <font>
      <u/>
      <sz val="12"/>
      <name val="Arial CE"/>
      <family val="2"/>
      <charset val="238"/>
    </font>
    <font>
      <sz val="12"/>
      <color indexed="8"/>
      <name val="Courier"/>
      <charset val="238"/>
    </font>
    <font>
      <sz val="9"/>
      <color indexed="8"/>
      <name val="Arial CE"/>
      <family val="2"/>
      <charset val="238"/>
    </font>
    <font>
      <sz val="11"/>
      <color indexed="8"/>
      <name val="Arial CE"/>
      <family val="2"/>
      <charset val="238"/>
    </font>
    <font>
      <sz val="9"/>
      <color indexed="8"/>
      <name val="Arial CE"/>
      <charset val="238"/>
    </font>
    <font>
      <b/>
      <sz val="11"/>
      <color indexed="8"/>
      <name val="Arial CE"/>
      <family val="2"/>
      <charset val="238"/>
    </font>
    <font>
      <b/>
      <sz val="11"/>
      <name val="Arial CE"/>
      <charset val="238"/>
    </font>
    <font>
      <sz val="14"/>
      <color indexed="8"/>
      <name val="Arial CE"/>
      <charset val="238"/>
    </font>
    <font>
      <sz val="10"/>
      <name val="Arial CE"/>
      <charset val="238"/>
    </font>
    <font>
      <sz val="16"/>
      <name val="Arial CE"/>
      <charset val="238"/>
    </font>
    <font>
      <b/>
      <sz val="16"/>
      <color indexed="8"/>
      <name val="Arial CE"/>
      <charset val="238"/>
    </font>
    <font>
      <b/>
      <sz val="16"/>
      <name val="Arial CE"/>
      <charset val="238"/>
    </font>
    <font>
      <sz val="12"/>
      <color indexed="8"/>
      <name val="Arial CE"/>
      <charset val="238"/>
    </font>
    <font>
      <sz val="16"/>
      <name val="Arial CE"/>
      <family val="2"/>
      <charset val="238"/>
    </font>
    <font>
      <sz val="8"/>
      <color indexed="81"/>
      <name val="Tahoma"/>
      <charset val="238"/>
    </font>
    <font>
      <b/>
      <sz val="8"/>
      <color indexed="81"/>
      <name val="Tahoma"/>
      <charset val="238"/>
    </font>
    <font>
      <b/>
      <sz val="8"/>
      <color indexed="10"/>
      <name val="Arial"/>
      <family val="2"/>
      <charset val="238"/>
    </font>
    <font>
      <u/>
      <sz val="9.6"/>
      <name val="Arial CE"/>
      <charset val="238"/>
    </font>
    <font>
      <sz val="10"/>
      <color indexed="10"/>
      <name val="Arial"/>
      <family val="2"/>
      <charset val="238"/>
    </font>
    <font>
      <b/>
      <sz val="9"/>
      <name val="Arial CE"/>
      <family val="2"/>
      <charset val="238"/>
    </font>
    <font>
      <b/>
      <sz val="9"/>
      <color indexed="8"/>
      <name val="Arial CE"/>
      <family val="2"/>
      <charset val="238"/>
    </font>
    <font>
      <b/>
      <sz val="9"/>
      <color indexed="8"/>
      <name val="Arial CE"/>
      <charset val="238"/>
    </font>
    <font>
      <sz val="9"/>
      <color indexed="8"/>
      <name val="Courier"/>
      <charset val="238"/>
    </font>
    <font>
      <sz val="9"/>
      <name val="Arial"/>
      <family val="2"/>
      <charset val="238"/>
    </font>
    <font>
      <b/>
      <sz val="9"/>
      <color indexed="8"/>
      <name val="Arial"/>
      <family val="2"/>
      <charset val="238"/>
    </font>
    <font>
      <b/>
      <sz val="12"/>
      <name val="Courier"/>
    </font>
    <font>
      <b/>
      <sz val="16"/>
      <name val="Arial"/>
      <family val="2"/>
      <charset val="238"/>
    </font>
  </fonts>
  <fills count="6">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43"/>
        <bgColor indexed="64"/>
      </patternFill>
    </fill>
    <fill>
      <patternFill patternType="solid">
        <fgColor indexed="13"/>
        <bgColor indexed="64"/>
      </patternFill>
    </fill>
  </fills>
  <borders count="158">
    <border>
      <left/>
      <right/>
      <top/>
      <bottom/>
      <diagonal/>
    </border>
    <border>
      <left/>
      <right/>
      <top style="thin">
        <color indexed="64"/>
      </top>
      <bottom style="double">
        <color indexed="64"/>
      </bottom>
      <diagonal/>
    </border>
    <border>
      <left style="medium">
        <color indexed="64"/>
      </left>
      <right/>
      <top style="medium">
        <color indexed="64"/>
      </top>
      <bottom/>
      <diagonal/>
    </border>
    <border>
      <left style="double">
        <color indexed="64"/>
      </left>
      <right/>
      <top/>
      <bottom style="double">
        <color indexed="64"/>
      </bottom>
      <diagonal/>
    </border>
    <border>
      <left style="thin">
        <color indexed="64"/>
      </left>
      <right/>
      <top/>
      <bottom style="double">
        <color indexed="64"/>
      </bottom>
      <diagonal/>
    </border>
    <border>
      <left/>
      <right/>
      <top/>
      <bottom style="double">
        <color indexed="64"/>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bottom style="thin">
        <color indexed="64"/>
      </bottom>
      <diagonal/>
    </border>
    <border>
      <left style="thin">
        <color indexed="64"/>
      </left>
      <right/>
      <top/>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double">
        <color indexed="64"/>
      </right>
      <top/>
      <bottom/>
      <diagonal/>
    </border>
    <border>
      <left style="thin">
        <color indexed="64"/>
      </left>
      <right style="thin">
        <color indexed="64"/>
      </right>
      <top style="double">
        <color indexed="64"/>
      </top>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hair">
        <color indexed="64"/>
      </bottom>
      <diagonal/>
    </border>
    <border>
      <left/>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double">
        <color indexed="64"/>
      </left>
      <right style="double">
        <color indexed="64"/>
      </right>
      <top style="double">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double">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diagonal/>
    </border>
    <border>
      <left style="double">
        <color indexed="64"/>
      </left>
      <right/>
      <top/>
      <bottom/>
      <diagonal/>
    </border>
    <border>
      <left/>
      <right style="double">
        <color indexed="64"/>
      </right>
      <top/>
      <bottom/>
      <diagonal/>
    </border>
    <border>
      <left/>
      <right style="hair">
        <color indexed="64"/>
      </right>
      <top/>
      <bottom/>
      <diagonal/>
    </border>
    <border>
      <left style="medium">
        <color indexed="64"/>
      </left>
      <right style="hair">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bottom style="hair">
        <color indexed="64"/>
      </bottom>
      <diagonal/>
    </border>
    <border>
      <left style="double">
        <color indexed="64"/>
      </left>
      <right style="thin">
        <color indexed="64"/>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style="medium">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medium">
        <color indexed="64"/>
      </bottom>
      <diagonal/>
    </border>
    <border>
      <left/>
      <right style="double">
        <color indexed="64"/>
      </right>
      <top/>
      <bottom style="thin">
        <color indexed="64"/>
      </bottom>
      <diagonal/>
    </border>
    <border>
      <left/>
      <right style="double">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thin">
        <color indexed="64"/>
      </bottom>
      <diagonal/>
    </border>
    <border>
      <left style="double">
        <color indexed="64"/>
      </left>
      <right/>
      <top style="thin">
        <color indexed="64"/>
      </top>
      <bottom style="double">
        <color indexed="64"/>
      </bottom>
      <diagonal/>
    </border>
    <border>
      <left/>
      <right style="medium">
        <color indexed="64"/>
      </right>
      <top style="medium">
        <color indexed="64"/>
      </top>
      <bottom style="medium">
        <color indexed="64"/>
      </bottom>
      <diagonal/>
    </border>
    <border>
      <left/>
      <right style="double">
        <color indexed="64"/>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style="double">
        <color indexed="64"/>
      </left>
      <right style="double">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double">
        <color indexed="64"/>
      </left>
      <right/>
      <top style="thin">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bottom style="hair">
        <color indexed="64"/>
      </bottom>
      <diagonal/>
    </border>
    <border>
      <left/>
      <right style="medium">
        <color indexed="64"/>
      </right>
      <top/>
      <bottom style="hair">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left/>
      <right style="double">
        <color indexed="64"/>
      </right>
      <top style="thin">
        <color indexed="64"/>
      </top>
      <bottom/>
      <diagonal/>
    </border>
    <border>
      <left style="medium">
        <color indexed="64"/>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style="double">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bottom/>
      <diagonal/>
    </border>
    <border>
      <left style="double">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style="double">
        <color indexed="64"/>
      </right>
      <top style="thin">
        <color indexed="64"/>
      </top>
      <bottom style="hair">
        <color indexed="64"/>
      </bottom>
      <diagonal/>
    </border>
    <border>
      <left/>
      <right style="medium">
        <color indexed="64"/>
      </right>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medium">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bottom style="hair">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style="double">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diagonal/>
    </border>
  </borders>
  <cellStyleXfs count="22">
    <xf numFmtId="0" fontId="0" fillId="0" borderId="0"/>
    <xf numFmtId="0" fontId="2" fillId="0" borderId="0">
      <protection locked="0"/>
    </xf>
    <xf numFmtId="0" fontId="2" fillId="0" borderId="0">
      <protection locked="0"/>
    </xf>
    <xf numFmtId="187" fontId="2" fillId="0" borderId="0">
      <protection locked="0"/>
    </xf>
    <xf numFmtId="0" fontId="2" fillId="0" borderId="0">
      <protection locked="0"/>
    </xf>
    <xf numFmtId="0" fontId="3" fillId="0" borderId="0">
      <protection locked="0"/>
    </xf>
    <xf numFmtId="0" fontId="3" fillId="0" borderId="0">
      <protection locked="0"/>
    </xf>
    <xf numFmtId="186" fontId="6" fillId="0" borderId="0"/>
    <xf numFmtId="186" fontId="6" fillId="0" borderId="0"/>
    <xf numFmtId="186" fontId="6" fillId="0" borderId="0"/>
    <xf numFmtId="186" fontId="4" fillId="0" borderId="0"/>
    <xf numFmtId="186" fontId="6" fillId="0" borderId="0"/>
    <xf numFmtId="186" fontId="6" fillId="0" borderId="0"/>
    <xf numFmtId="186" fontId="6" fillId="0" borderId="0"/>
    <xf numFmtId="186" fontId="4" fillId="0" borderId="0"/>
    <xf numFmtId="186" fontId="6" fillId="0" borderId="0"/>
    <xf numFmtId="186" fontId="6" fillId="0" borderId="0"/>
    <xf numFmtId="186" fontId="6" fillId="0" borderId="0"/>
    <xf numFmtId="0" fontId="47" fillId="0" borderId="0"/>
    <xf numFmtId="0" fontId="47" fillId="0" borderId="0"/>
    <xf numFmtId="0" fontId="2" fillId="0" borderId="0">
      <protection locked="0"/>
    </xf>
    <xf numFmtId="0" fontId="2" fillId="0" borderId="1">
      <protection locked="0"/>
    </xf>
  </cellStyleXfs>
  <cellXfs count="1175">
    <xf numFmtId="0" fontId="0" fillId="0" borderId="0" xfId="0"/>
    <xf numFmtId="0" fontId="0" fillId="0" borderId="0" xfId="0" applyAlignment="1">
      <alignment horizontal="centerContinuous"/>
    </xf>
    <xf numFmtId="0" fontId="0" fillId="0" borderId="0" xfId="0" applyAlignment="1">
      <alignment horizontal="left"/>
    </xf>
    <xf numFmtId="0" fontId="5" fillId="0" borderId="0" xfId="0" applyFont="1"/>
    <xf numFmtId="186" fontId="14" fillId="2" borderId="2" xfId="8" applyFont="1" applyFill="1" applyBorder="1" applyAlignment="1" applyProtection="1"/>
    <xf numFmtId="186" fontId="11" fillId="2" borderId="3" xfId="8" applyFont="1" applyFill="1" applyBorder="1" applyAlignment="1" applyProtection="1"/>
    <xf numFmtId="186" fontId="11" fillId="2" borderId="4" xfId="8" applyFont="1" applyFill="1" applyBorder="1" applyAlignment="1" applyProtection="1"/>
    <xf numFmtId="186" fontId="11" fillId="2" borderId="5" xfId="8" applyFont="1" applyFill="1" applyBorder="1" applyAlignment="1" applyProtection="1"/>
    <xf numFmtId="186" fontId="12" fillId="2" borderId="6" xfId="9" applyFont="1" applyFill="1" applyBorder="1" applyAlignment="1" applyProtection="1">
      <alignment horizontal="centerContinuous"/>
    </xf>
    <xf numFmtId="186" fontId="12" fillId="2" borderId="7" xfId="9" applyFont="1" applyFill="1" applyBorder="1" applyAlignment="1" applyProtection="1">
      <alignment horizontal="centerContinuous"/>
    </xf>
    <xf numFmtId="186" fontId="11" fillId="2" borderId="8" xfId="9" applyFont="1" applyFill="1" applyBorder="1" applyAlignment="1" applyProtection="1">
      <alignment horizontal="center"/>
    </xf>
    <xf numFmtId="186" fontId="11" fillId="2" borderId="9" xfId="9" applyFont="1" applyFill="1" applyBorder="1" applyAlignment="1" applyProtection="1">
      <alignment horizontal="center"/>
    </xf>
    <xf numFmtId="186" fontId="11" fillId="2" borderId="10" xfId="9" applyFont="1" applyFill="1" applyBorder="1" applyAlignment="1" applyProtection="1">
      <alignment horizontal="center"/>
    </xf>
    <xf numFmtId="186" fontId="11" fillId="2" borderId="4" xfId="9" applyFont="1" applyFill="1" applyBorder="1" applyAlignment="1" applyProtection="1">
      <alignment horizontal="center"/>
    </xf>
    <xf numFmtId="186" fontId="11" fillId="2" borderId="11" xfId="9" applyFont="1" applyFill="1" applyBorder="1" applyAlignment="1" applyProtection="1">
      <alignment horizontal="center"/>
    </xf>
    <xf numFmtId="186" fontId="11" fillId="2" borderId="0" xfId="9" applyFont="1" applyFill="1" applyBorder="1" applyAlignment="1" applyProtection="1">
      <alignment horizontal="center"/>
    </xf>
    <xf numFmtId="186" fontId="11" fillId="2" borderId="12" xfId="9" applyFont="1" applyFill="1" applyBorder="1" applyProtection="1"/>
    <xf numFmtId="186" fontId="11" fillId="2" borderId="13" xfId="9" applyFont="1" applyFill="1" applyBorder="1" applyAlignment="1" applyProtection="1">
      <alignment horizontal="right"/>
    </xf>
    <xf numFmtId="186" fontId="11" fillId="2" borderId="0" xfId="9" applyFont="1" applyFill="1" applyBorder="1" applyProtection="1"/>
    <xf numFmtId="186" fontId="11" fillId="2" borderId="0" xfId="9" applyFont="1" applyFill="1" applyBorder="1" applyAlignment="1" applyProtection="1"/>
    <xf numFmtId="186" fontId="11" fillId="2" borderId="12" xfId="9" applyFont="1" applyFill="1" applyBorder="1" applyAlignment="1" applyProtection="1">
      <alignment horizontal="center"/>
    </xf>
    <xf numFmtId="186" fontId="14" fillId="2" borderId="14" xfId="9" applyFont="1" applyFill="1" applyBorder="1" applyAlignment="1" applyProtection="1">
      <alignment horizontal="center"/>
    </xf>
    <xf numFmtId="186" fontId="24" fillId="2" borderId="15" xfId="9" applyFont="1" applyFill="1" applyBorder="1" applyAlignment="1" applyProtection="1">
      <alignment horizontal="right"/>
    </xf>
    <xf numFmtId="186" fontId="24" fillId="2" borderId="12" xfId="9" applyFont="1" applyFill="1" applyBorder="1" applyAlignment="1" applyProtection="1">
      <alignment horizontal="center"/>
    </xf>
    <xf numFmtId="186" fontId="14" fillId="2" borderId="15" xfId="9" applyFont="1" applyFill="1" applyBorder="1" applyAlignment="1" applyProtection="1"/>
    <xf numFmtId="186" fontId="6" fillId="0" borderId="0" xfId="15"/>
    <xf numFmtId="186" fontId="19" fillId="0" borderId="0" xfId="15" applyFont="1"/>
    <xf numFmtId="186" fontId="6" fillId="0" borderId="0" xfId="15" applyBorder="1"/>
    <xf numFmtId="186" fontId="6" fillId="0" borderId="0" xfId="16"/>
    <xf numFmtId="186" fontId="10" fillId="0" borderId="0" xfId="16" applyFont="1" applyFill="1" applyBorder="1"/>
    <xf numFmtId="186" fontId="19" fillId="0" borderId="0" xfId="16" applyFont="1"/>
    <xf numFmtId="186" fontId="6" fillId="0" borderId="0" xfId="17"/>
    <xf numFmtId="186" fontId="10" fillId="0" borderId="0" xfId="17" applyFont="1" applyFill="1" applyBorder="1"/>
    <xf numFmtId="186" fontId="19" fillId="0" borderId="0" xfId="17" applyFont="1"/>
    <xf numFmtId="0" fontId="11" fillId="2" borderId="16" xfId="0" applyFont="1" applyFill="1" applyBorder="1" applyAlignment="1" applyProtection="1">
      <alignment horizontal="centerContinuous"/>
    </xf>
    <xf numFmtId="0" fontId="12" fillId="2" borderId="6" xfId="0" applyFont="1" applyFill="1" applyBorder="1" applyAlignment="1" applyProtection="1">
      <alignment horizontal="centerContinuous"/>
    </xf>
    <xf numFmtId="0" fontId="12" fillId="2" borderId="17" xfId="0" applyFont="1" applyFill="1" applyBorder="1" applyAlignment="1" applyProtection="1">
      <alignment horizontal="centerContinuous"/>
    </xf>
    <xf numFmtId="0" fontId="11" fillId="2" borderId="18" xfId="0" applyFont="1" applyFill="1" applyBorder="1" applyAlignment="1" applyProtection="1">
      <alignment horizontal="center"/>
    </xf>
    <xf numFmtId="0" fontId="11" fillId="2" borderId="19" xfId="0" applyFont="1" applyFill="1" applyBorder="1" applyAlignment="1" applyProtection="1">
      <alignment horizontal="center"/>
    </xf>
    <xf numFmtId="0" fontId="11" fillId="2" borderId="13" xfId="0" applyFont="1" applyFill="1" applyBorder="1" applyAlignment="1" applyProtection="1">
      <alignment horizontal="center"/>
    </xf>
    <xf numFmtId="0" fontId="11" fillId="2" borderId="20" xfId="0" applyFont="1" applyFill="1" applyBorder="1" applyAlignment="1" applyProtection="1">
      <alignment horizontal="center"/>
    </xf>
    <xf numFmtId="0" fontId="11" fillId="2" borderId="8" xfId="0" applyFont="1" applyFill="1" applyBorder="1" applyAlignment="1" applyProtection="1">
      <alignment horizontal="center"/>
    </xf>
    <xf numFmtId="0" fontId="11" fillId="2" borderId="20" xfId="0" applyFont="1" applyFill="1" applyBorder="1" applyAlignment="1" applyProtection="1">
      <alignment horizontal="centerContinuous"/>
    </xf>
    <xf numFmtId="0" fontId="11" fillId="2" borderId="21"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0" xfId="0" applyFont="1" applyFill="1" applyBorder="1" applyAlignment="1" applyProtection="1">
      <alignment horizontal="center"/>
    </xf>
    <xf numFmtId="0" fontId="35" fillId="0" borderId="0" xfId="0" applyFont="1"/>
    <xf numFmtId="0" fontId="16" fillId="2" borderId="22" xfId="0" applyFont="1" applyFill="1" applyBorder="1" applyAlignment="1" applyProtection="1">
      <alignment horizontal="center"/>
    </xf>
    <xf numFmtId="0" fontId="16" fillId="2" borderId="19" xfId="0" applyFont="1" applyFill="1" applyBorder="1" applyAlignment="1" applyProtection="1">
      <alignment horizontal="center"/>
    </xf>
    <xf numFmtId="186" fontId="11" fillId="2" borderId="23" xfId="9" applyFont="1" applyFill="1" applyBorder="1" applyAlignment="1" applyProtection="1"/>
    <xf numFmtId="186" fontId="11" fillId="2" borderId="24" xfId="9" applyFont="1" applyFill="1" applyBorder="1" applyAlignment="1" applyProtection="1"/>
    <xf numFmtId="186" fontId="16" fillId="2" borderId="24" xfId="9" applyFont="1" applyFill="1" applyBorder="1" applyAlignment="1" applyProtection="1"/>
    <xf numFmtId="186" fontId="14" fillId="2" borderId="23" xfId="9" applyFont="1" applyFill="1" applyBorder="1" applyAlignment="1" applyProtection="1"/>
    <xf numFmtId="0" fontId="34" fillId="0" borderId="0" xfId="0" applyFont="1"/>
    <xf numFmtId="0" fontId="34" fillId="0" borderId="0" xfId="0" applyFont="1" applyBorder="1"/>
    <xf numFmtId="0" fontId="11" fillId="3" borderId="19" xfId="0" applyFont="1" applyFill="1" applyBorder="1" applyAlignment="1">
      <alignment wrapText="1"/>
    </xf>
    <xf numFmtId="0" fontId="11" fillId="3" borderId="25" xfId="0" applyFont="1" applyFill="1" applyBorder="1" applyAlignment="1">
      <alignment wrapText="1"/>
    </xf>
    <xf numFmtId="0" fontId="11" fillId="3" borderId="19" xfId="0" applyFont="1" applyFill="1" applyBorder="1" applyAlignment="1">
      <alignment horizontal="left" wrapText="1"/>
    </xf>
    <xf numFmtId="0" fontId="11" fillId="3" borderId="25" xfId="0" applyFont="1" applyFill="1" applyBorder="1" applyAlignment="1">
      <alignment horizontal="left"/>
    </xf>
    <xf numFmtId="0" fontId="11" fillId="3" borderId="19" xfId="0" applyFont="1" applyFill="1" applyBorder="1"/>
    <xf numFmtId="0" fontId="11" fillId="3" borderId="25" xfId="0" applyFont="1" applyFill="1" applyBorder="1"/>
    <xf numFmtId="0" fontId="4" fillId="0" borderId="25" xfId="0" applyFont="1" applyBorder="1"/>
    <xf numFmtId="0" fontId="11" fillId="3" borderId="19" xfId="0" applyFont="1" applyFill="1" applyBorder="1" applyAlignment="1">
      <alignment horizontal="left"/>
    </xf>
    <xf numFmtId="0" fontId="39" fillId="0" borderId="0" xfId="0" applyFont="1"/>
    <xf numFmtId="0" fontId="38" fillId="0" borderId="0" xfId="0" applyFont="1" applyAlignment="1">
      <alignment horizontal="centerContinuous"/>
    </xf>
    <xf numFmtId="0" fontId="31" fillId="0" borderId="0" xfId="0" applyFont="1" applyAlignment="1">
      <alignment horizontal="centerContinuous"/>
    </xf>
    <xf numFmtId="0" fontId="34" fillId="0" borderId="0" xfId="0" applyFont="1" applyAlignment="1">
      <alignment horizontal="centerContinuous"/>
    </xf>
    <xf numFmtId="0" fontId="34" fillId="0" borderId="26" xfId="0" applyFont="1" applyBorder="1" applyAlignment="1">
      <alignment horizontal="centerContinuous"/>
    </xf>
    <xf numFmtId="0" fontId="34" fillId="0" borderId="27" xfId="0" applyFont="1" applyBorder="1" applyAlignment="1">
      <alignment horizontal="centerContinuous"/>
    </xf>
    <xf numFmtId="0" fontId="34" fillId="0" borderId="28" xfId="0" applyFont="1" applyBorder="1" applyAlignment="1">
      <alignment horizontal="left"/>
    </xf>
    <xf numFmtId="0" fontId="31" fillId="0" borderId="20" xfId="0" applyFont="1" applyBorder="1" applyAlignment="1">
      <alignment horizontal="centerContinuous"/>
    </xf>
    <xf numFmtId="0" fontId="31" fillId="0" borderId="29" xfId="0" applyFont="1" applyBorder="1" applyAlignment="1">
      <alignment horizontal="centerContinuous"/>
    </xf>
    <xf numFmtId="0" fontId="31" fillId="0" borderId="29" xfId="0" applyFont="1" applyBorder="1" applyAlignment="1">
      <alignment horizontal="left"/>
    </xf>
    <xf numFmtId="0" fontId="34" fillId="0" borderId="13" xfId="0" applyFont="1" applyBorder="1" applyAlignment="1">
      <alignment horizontal="centerContinuous"/>
    </xf>
    <xf numFmtId="0" fontId="34" fillId="0" borderId="30" xfId="0" applyFont="1" applyBorder="1" applyAlignment="1">
      <alignment horizontal="centerContinuous"/>
    </xf>
    <xf numFmtId="0" fontId="34" fillId="0" borderId="15" xfId="0" applyFont="1" applyBorder="1" applyAlignment="1">
      <alignment horizontal="centerContinuous"/>
    </xf>
    <xf numFmtId="0" fontId="34" fillId="0" borderId="23" xfId="0" applyFont="1" applyBorder="1" applyAlignment="1">
      <alignment horizontal="centerContinuous"/>
    </xf>
    <xf numFmtId="0" fontId="34" fillId="0" borderId="0" xfId="0" applyFont="1" applyBorder="1" applyAlignment="1">
      <alignment horizontal="centerContinuous"/>
    </xf>
    <xf numFmtId="0" fontId="31" fillId="0" borderId="29" xfId="0" applyFont="1" applyBorder="1"/>
    <xf numFmtId="0" fontId="31" fillId="0" borderId="13" xfId="0" applyFont="1" applyBorder="1" applyAlignment="1">
      <alignment horizontal="centerContinuous"/>
    </xf>
    <xf numFmtId="3" fontId="34" fillId="0" borderId="0" xfId="0" applyNumberFormat="1" applyFont="1" applyBorder="1" applyAlignment="1">
      <alignment horizontal="left"/>
    </xf>
    <xf numFmtId="0" fontId="34" fillId="0" borderId="29" xfId="0" applyFont="1" applyBorder="1" applyAlignment="1">
      <alignment horizontal="centerContinuous"/>
    </xf>
    <xf numFmtId="0" fontId="4" fillId="0" borderId="30" xfId="0" applyFont="1" applyBorder="1"/>
    <xf numFmtId="0" fontId="4" fillId="0" borderId="23" xfId="0" applyFont="1" applyBorder="1"/>
    <xf numFmtId="3" fontId="4" fillId="0" borderId="30" xfId="0" applyNumberFormat="1" applyFont="1" applyBorder="1" applyAlignment="1">
      <alignment horizontal="left"/>
    </xf>
    <xf numFmtId="3" fontId="4" fillId="0" borderId="23" xfId="0" applyNumberFormat="1" applyFont="1" applyBorder="1" applyAlignment="1">
      <alignment horizontal="left"/>
    </xf>
    <xf numFmtId="0" fontId="4" fillId="0" borderId="30" xfId="0" applyFont="1" applyBorder="1" applyAlignment="1"/>
    <xf numFmtId="0" fontId="4" fillId="0" borderId="23" xfId="0" applyFont="1" applyBorder="1" applyAlignment="1"/>
    <xf numFmtId="0" fontId="11" fillId="3" borderId="0" xfId="0" applyFont="1" applyFill="1" applyBorder="1" applyAlignment="1">
      <alignment horizontal="right"/>
    </xf>
    <xf numFmtId="0" fontId="11" fillId="3" borderId="13" xfId="0" applyFont="1" applyFill="1" applyBorder="1" applyAlignment="1">
      <alignment horizontal="left"/>
    </xf>
    <xf numFmtId="0" fontId="11" fillId="3" borderId="0" xfId="0" applyFont="1" applyFill="1" applyBorder="1"/>
    <xf numFmtId="0" fontId="11" fillId="3" borderId="15" xfId="0" applyFont="1" applyFill="1" applyBorder="1" applyAlignment="1">
      <alignment horizontal="left"/>
    </xf>
    <xf numFmtId="0" fontId="27" fillId="0" borderId="0" xfId="0" applyFont="1" applyAlignment="1">
      <alignment horizontal="center"/>
    </xf>
    <xf numFmtId="186" fontId="42" fillId="2" borderId="15" xfId="9" applyFont="1" applyFill="1" applyBorder="1" applyAlignment="1" applyProtection="1"/>
    <xf numFmtId="186" fontId="41" fillId="2" borderId="31" xfId="9" applyFont="1" applyFill="1" applyBorder="1" applyAlignment="1" applyProtection="1"/>
    <xf numFmtId="186" fontId="41" fillId="2" borderId="15" xfId="9" applyFont="1" applyFill="1" applyBorder="1" applyAlignment="1" applyProtection="1"/>
    <xf numFmtId="0" fontId="44" fillId="2" borderId="10" xfId="0" quotePrefix="1" applyFont="1" applyFill="1" applyBorder="1" applyAlignment="1" applyProtection="1">
      <alignment horizontal="center"/>
    </xf>
    <xf numFmtId="0" fontId="44" fillId="2" borderId="4" xfId="0" quotePrefix="1" applyFont="1" applyFill="1" applyBorder="1" applyAlignment="1" applyProtection="1">
      <alignment horizontal="centerContinuous"/>
    </xf>
    <xf numFmtId="0" fontId="44" fillId="2" borderId="10" xfId="0" applyFont="1" applyFill="1" applyBorder="1" applyAlignment="1" applyProtection="1">
      <alignment horizontal="center"/>
    </xf>
    <xf numFmtId="0" fontId="44" fillId="2" borderId="4" xfId="0" quotePrefix="1" applyFont="1" applyFill="1" applyBorder="1" applyAlignment="1" applyProtection="1">
      <alignment horizontal="center"/>
    </xf>
    <xf numFmtId="186" fontId="24" fillId="2" borderId="15" xfId="9" applyFont="1" applyFill="1" applyBorder="1" applyAlignment="1" applyProtection="1"/>
    <xf numFmtId="186" fontId="24" fillId="2" borderId="13" xfId="9" applyFont="1" applyFill="1" applyBorder="1" applyAlignment="1" applyProtection="1">
      <alignment horizontal="right"/>
    </xf>
    <xf numFmtId="186" fontId="24" fillId="2" borderId="0" xfId="9" applyFont="1" applyFill="1" applyBorder="1" applyAlignment="1" applyProtection="1">
      <alignment horizontal="center"/>
    </xf>
    <xf numFmtId="186" fontId="24" fillId="2" borderId="13" xfId="9" applyFont="1" applyFill="1" applyBorder="1" applyAlignment="1" applyProtection="1"/>
    <xf numFmtId="186" fontId="23" fillId="2" borderId="13" xfId="9" applyFont="1" applyFill="1" applyBorder="1" applyAlignment="1" applyProtection="1"/>
    <xf numFmtId="186" fontId="24" fillId="2" borderId="26" xfId="9" applyFont="1" applyFill="1" applyBorder="1" applyAlignment="1" applyProtection="1">
      <alignment horizontal="right"/>
    </xf>
    <xf numFmtId="186" fontId="24" fillId="2" borderId="32" xfId="9" applyFont="1" applyFill="1" applyBorder="1" applyProtection="1"/>
    <xf numFmtId="186" fontId="24" fillId="2" borderId="14" xfId="9" applyFont="1" applyFill="1" applyBorder="1" applyAlignment="1" applyProtection="1">
      <alignment horizontal="center"/>
    </xf>
    <xf numFmtId="186" fontId="24" fillId="2" borderId="12" xfId="9" applyFont="1" applyFill="1" applyBorder="1" applyAlignment="1" applyProtection="1"/>
    <xf numFmtId="186" fontId="14" fillId="2" borderId="12" xfId="9" applyFont="1" applyFill="1" applyBorder="1" applyAlignment="1" applyProtection="1">
      <alignment horizontal="center"/>
    </xf>
    <xf numFmtId="0" fontId="25" fillId="0" borderId="33" xfId="0" applyFont="1" applyBorder="1"/>
    <xf numFmtId="0" fontId="18" fillId="3" borderId="33" xfId="0" applyFont="1" applyFill="1" applyBorder="1" applyAlignment="1">
      <alignment vertical="center"/>
    </xf>
    <xf numFmtId="0" fontId="24" fillId="3" borderId="33" xfId="0" applyFont="1" applyFill="1" applyBorder="1" applyAlignment="1">
      <alignment vertical="center"/>
    </xf>
    <xf numFmtId="0" fontId="18" fillId="2" borderId="33" xfId="0" applyFont="1" applyFill="1" applyBorder="1" applyAlignment="1" applyProtection="1">
      <alignment vertical="center"/>
    </xf>
    <xf numFmtId="0" fontId="18" fillId="3" borderId="33" xfId="0" applyFont="1" applyFill="1" applyBorder="1" applyAlignment="1">
      <alignment horizontal="left" vertical="center"/>
    </xf>
    <xf numFmtId="0" fontId="25" fillId="0" borderId="33" xfId="0" applyFont="1" applyBorder="1" applyAlignment="1">
      <alignment vertical="center"/>
    </xf>
    <xf numFmtId="0" fontId="44" fillId="3" borderId="33" xfId="0" applyFont="1" applyFill="1" applyBorder="1" applyAlignment="1">
      <alignment vertical="center"/>
    </xf>
    <xf numFmtId="0" fontId="44" fillId="3" borderId="34" xfId="0" applyFont="1" applyFill="1" applyBorder="1" applyAlignment="1">
      <alignment vertical="center"/>
    </xf>
    <xf numFmtId="0" fontId="44" fillId="3" borderId="35" xfId="0" applyFont="1" applyFill="1" applyBorder="1" applyAlignment="1">
      <alignment vertical="center"/>
    </xf>
    <xf numFmtId="0" fontId="44" fillId="3" borderId="33" xfId="0" applyFont="1" applyFill="1" applyBorder="1"/>
    <xf numFmtId="0" fontId="31" fillId="0" borderId="33" xfId="0" applyFont="1" applyBorder="1" applyAlignment="1">
      <alignment vertical="center"/>
    </xf>
    <xf numFmtId="0" fontId="44" fillId="2" borderId="33" xfId="0" applyFont="1" applyFill="1" applyBorder="1" applyAlignment="1" applyProtection="1">
      <alignment vertical="center"/>
    </xf>
    <xf numFmtId="0" fontId="44" fillId="2" borderId="34" xfId="0" applyFont="1" applyFill="1" applyBorder="1" applyAlignment="1">
      <alignment vertical="center"/>
    </xf>
    <xf numFmtId="0" fontId="44" fillId="3" borderId="33" xfId="0" applyFont="1" applyFill="1" applyBorder="1" applyAlignment="1">
      <alignment horizontal="left" vertical="center"/>
    </xf>
    <xf numFmtId="0" fontId="23" fillId="2" borderId="31" xfId="0" applyFont="1" applyFill="1" applyBorder="1" applyAlignment="1" applyProtection="1"/>
    <xf numFmtId="0" fontId="24" fillId="2" borderId="12" xfId="0" applyFont="1" applyFill="1" applyBorder="1" applyAlignment="1" applyProtection="1">
      <alignment horizontal="center"/>
    </xf>
    <xf numFmtId="0" fontId="42" fillId="2" borderId="36" xfId="0" applyFont="1" applyFill="1" applyBorder="1" applyAlignment="1" applyProtection="1"/>
    <xf numFmtId="0" fontId="11" fillId="2" borderId="37" xfId="0" applyFont="1" applyFill="1" applyBorder="1" applyAlignment="1" applyProtection="1"/>
    <xf numFmtId="0" fontId="41" fillId="2" borderId="31" xfId="0" applyFont="1" applyFill="1" applyBorder="1" applyAlignment="1" applyProtection="1"/>
    <xf numFmtId="0" fontId="11" fillId="2" borderId="24" xfId="0" applyFont="1" applyFill="1" applyBorder="1" applyAlignment="1" applyProtection="1"/>
    <xf numFmtId="0" fontId="41" fillId="2" borderId="15" xfId="0" applyFont="1" applyFill="1" applyBorder="1" applyAlignment="1" applyProtection="1"/>
    <xf numFmtId="0" fontId="11" fillId="2" borderId="23" xfId="0" applyFont="1" applyFill="1" applyBorder="1" applyAlignment="1" applyProtection="1"/>
    <xf numFmtId="0" fontId="42" fillId="2" borderId="15" xfId="0" applyFont="1" applyFill="1" applyBorder="1" applyAlignment="1" applyProtection="1"/>
    <xf numFmtId="186" fontId="23" fillId="2" borderId="13" xfId="9" applyFont="1" applyFill="1" applyBorder="1" applyAlignment="1" applyProtection="1">
      <alignment horizontal="right"/>
    </xf>
    <xf numFmtId="0" fontId="14" fillId="2" borderId="36" xfId="0" applyFont="1" applyFill="1" applyBorder="1" applyAlignment="1" applyProtection="1"/>
    <xf numFmtId="0" fontId="27" fillId="0" borderId="33" xfId="0" applyFont="1" applyBorder="1"/>
    <xf numFmtId="0" fontId="45" fillId="0" borderId="33" xfId="0" applyFont="1" applyBorder="1"/>
    <xf numFmtId="0" fontId="23" fillId="3" borderId="19" xfId="0" applyFont="1" applyFill="1" applyBorder="1" applyAlignment="1">
      <alignment vertical="center"/>
    </xf>
    <xf numFmtId="0" fontId="47" fillId="0" borderId="25" xfId="0" applyFont="1" applyBorder="1"/>
    <xf numFmtId="0" fontId="47" fillId="0" borderId="19" xfId="0" applyFont="1" applyBorder="1"/>
    <xf numFmtId="0" fontId="24" fillId="3" borderId="33" xfId="0" applyFont="1" applyFill="1" applyBorder="1" applyAlignment="1">
      <alignment horizontal="left"/>
    </xf>
    <xf numFmtId="186" fontId="23" fillId="2" borderId="38" xfId="8" applyFont="1" applyFill="1" applyBorder="1" applyAlignment="1" applyProtection="1">
      <alignment horizontal="centerContinuous"/>
    </xf>
    <xf numFmtId="0" fontId="21" fillId="0" borderId="39" xfId="0" applyFont="1" applyFill="1" applyBorder="1" applyAlignment="1">
      <alignment horizontal="centerContinuous"/>
    </xf>
    <xf numFmtId="0" fontId="8" fillId="0" borderId="39" xfId="0" applyFont="1" applyFill="1" applyBorder="1" applyAlignment="1" applyProtection="1">
      <alignment horizontal="centerContinuous"/>
    </xf>
    <xf numFmtId="186" fontId="6" fillId="0" borderId="39" xfId="8" applyFont="1" applyBorder="1" applyAlignment="1">
      <alignment horizontal="centerContinuous"/>
    </xf>
    <xf numFmtId="0" fontId="49" fillId="0" borderId="36" xfId="0" applyFont="1" applyFill="1" applyBorder="1" applyAlignment="1">
      <alignment horizontal="centerContinuous" vertical="center"/>
    </xf>
    <xf numFmtId="0" fontId="0" fillId="0" borderId="39" xfId="0" applyBorder="1" applyAlignment="1">
      <alignment horizontal="centerContinuous" vertical="center"/>
    </xf>
    <xf numFmtId="186" fontId="6" fillId="0" borderId="37" xfId="8" applyFont="1" applyBorder="1" applyAlignment="1">
      <alignment horizontal="centerContinuous"/>
    </xf>
    <xf numFmtId="0" fontId="36" fillId="0" borderId="37" xfId="0" applyFont="1" applyFill="1" applyBorder="1" applyAlignment="1" applyProtection="1">
      <alignment horizontal="centerContinuous" vertical="center"/>
    </xf>
    <xf numFmtId="0" fontId="36" fillId="0" borderId="39" xfId="0" applyFont="1" applyFill="1" applyBorder="1" applyAlignment="1" applyProtection="1">
      <alignment horizontal="centerContinuous" vertical="center"/>
    </xf>
    <xf numFmtId="0" fontId="38" fillId="0" borderId="0" xfId="0" applyFont="1" applyAlignment="1">
      <alignment horizontal="center"/>
    </xf>
    <xf numFmtId="0" fontId="38" fillId="0" borderId="0" xfId="0" applyFont="1" applyAlignment="1">
      <alignment horizontal="centerContinuous" vertical="center"/>
    </xf>
    <xf numFmtId="0" fontId="31" fillId="0" borderId="0" xfId="0" applyFont="1" applyAlignment="1">
      <alignment horizontal="centerContinuous" vertical="center"/>
    </xf>
    <xf numFmtId="0" fontId="34" fillId="0" borderId="0" xfId="0" applyFont="1" applyAlignment="1">
      <alignment horizontal="centerContinuous" vertical="center"/>
    </xf>
    <xf numFmtId="186" fontId="24" fillId="2" borderId="40" xfId="9" applyFont="1" applyFill="1" applyBorder="1" applyAlignment="1" applyProtection="1">
      <alignment horizontal="right"/>
    </xf>
    <xf numFmtId="186" fontId="14" fillId="2" borderId="40" xfId="9" applyFont="1" applyFill="1" applyBorder="1" applyAlignment="1" applyProtection="1">
      <alignment horizontal="right"/>
    </xf>
    <xf numFmtId="0" fontId="52" fillId="0" borderId="36" xfId="0" applyFont="1" applyBorder="1" applyAlignment="1">
      <alignment horizontal="centerContinuous" vertical="center"/>
    </xf>
    <xf numFmtId="0" fontId="4" fillId="0" borderId="0" xfId="0" applyFont="1" applyBorder="1"/>
    <xf numFmtId="0" fontId="27" fillId="0" borderId="33" xfId="0" applyFont="1" applyBorder="1" applyAlignment="1">
      <alignment vertical="center"/>
    </xf>
    <xf numFmtId="0" fontId="45" fillId="0" borderId="33" xfId="0" applyFont="1" applyBorder="1" applyAlignment="1">
      <alignment vertical="center"/>
    </xf>
    <xf numFmtId="0" fontId="11" fillId="3" borderId="25" xfId="0" applyFont="1" applyFill="1" applyBorder="1" applyAlignment="1">
      <alignment horizontal="left" wrapText="1"/>
    </xf>
    <xf numFmtId="186" fontId="40" fillId="3" borderId="0" xfId="8" applyFont="1" applyFill="1" applyProtection="1"/>
    <xf numFmtId="186" fontId="22" fillId="2" borderId="0" xfId="8" applyFont="1" applyFill="1" applyBorder="1" applyProtection="1"/>
    <xf numFmtId="186" fontId="6" fillId="0" borderId="0" xfId="8" applyProtection="1"/>
    <xf numFmtId="186" fontId="6" fillId="3" borderId="0" xfId="8" applyFill="1" applyProtection="1"/>
    <xf numFmtId="186" fontId="6" fillId="0" borderId="0" xfId="8" applyBorder="1" applyProtection="1"/>
    <xf numFmtId="191" fontId="37" fillId="2" borderId="41" xfId="8" applyNumberFormat="1" applyFont="1" applyFill="1" applyBorder="1" applyAlignment="1" applyProtection="1">
      <alignment horizontal="center"/>
    </xf>
    <xf numFmtId="186" fontId="40" fillId="3" borderId="0" xfId="8" applyFont="1" applyFill="1" applyBorder="1" applyProtection="1"/>
    <xf numFmtId="186" fontId="6" fillId="0" borderId="42" xfId="8" applyBorder="1" applyProtection="1"/>
    <xf numFmtId="186" fontId="11" fillId="2" borderId="42" xfId="8" applyFont="1" applyFill="1" applyBorder="1" applyProtection="1"/>
    <xf numFmtId="186" fontId="11" fillId="2" borderId="43" xfId="8" applyFont="1" applyFill="1" applyBorder="1" applyProtection="1"/>
    <xf numFmtId="0" fontId="11" fillId="2" borderId="17" xfId="0" applyFont="1" applyFill="1" applyBorder="1" applyAlignment="1" applyProtection="1">
      <alignment horizontal="center"/>
    </xf>
    <xf numFmtId="0" fontId="11" fillId="2" borderId="6" xfId="0" applyFont="1" applyFill="1" applyBorder="1" applyAlignment="1" applyProtection="1">
      <alignment horizontal="center"/>
    </xf>
    <xf numFmtId="0" fontId="11" fillId="2" borderId="17" xfId="0" applyFont="1" applyFill="1" applyBorder="1" applyAlignment="1" applyProtection="1">
      <alignment horizontal="centerContinuous"/>
    </xf>
    <xf numFmtId="186" fontId="6" fillId="0" borderId="41" xfId="8" applyBorder="1" applyAlignment="1" applyProtection="1">
      <alignment horizontal="centerContinuous"/>
    </xf>
    <xf numFmtId="191" fontId="37" fillId="2" borderId="44" xfId="8" applyNumberFormat="1" applyFont="1" applyFill="1" applyBorder="1" applyAlignment="1" applyProtection="1">
      <alignment horizontal="center"/>
    </xf>
    <xf numFmtId="186" fontId="6" fillId="0" borderId="5" xfId="8" applyBorder="1" applyProtection="1"/>
    <xf numFmtId="0" fontId="23" fillId="3" borderId="20" xfId="0" applyFont="1" applyFill="1" applyBorder="1" applyAlignment="1" applyProtection="1">
      <alignment horizontal="right"/>
    </xf>
    <xf numFmtId="0" fontId="23" fillId="3" borderId="45" xfId="0" applyFont="1" applyFill="1" applyBorder="1" applyAlignment="1" applyProtection="1">
      <alignment horizontal="center"/>
    </xf>
    <xf numFmtId="0" fontId="41" fillId="3" borderId="46" xfId="0" applyFont="1" applyFill="1" applyBorder="1" applyProtection="1"/>
    <xf numFmtId="0" fontId="26" fillId="3" borderId="47" xfId="0" applyFont="1" applyFill="1" applyBorder="1" applyProtection="1"/>
    <xf numFmtId="0" fontId="23" fillId="3" borderId="13" xfId="0" applyFont="1" applyFill="1" applyBorder="1" applyProtection="1"/>
    <xf numFmtId="0" fontId="23" fillId="3" borderId="0" xfId="0" applyFont="1" applyFill="1" applyAlignment="1" applyProtection="1">
      <alignment horizontal="center"/>
    </xf>
    <xf numFmtId="0" fontId="41" fillId="3" borderId="31" xfId="0" applyFont="1" applyFill="1" applyBorder="1" applyProtection="1"/>
    <xf numFmtId="0" fontId="26" fillId="3" borderId="24" xfId="0" applyFont="1" applyFill="1" applyBorder="1" applyProtection="1"/>
    <xf numFmtId="0" fontId="23" fillId="3" borderId="0" xfId="0" applyFont="1" applyFill="1" applyBorder="1" applyAlignment="1" applyProtection="1">
      <alignment horizontal="center"/>
    </xf>
    <xf numFmtId="0" fontId="24" fillId="3" borderId="15" xfId="0" applyFont="1" applyFill="1" applyBorder="1" applyProtection="1"/>
    <xf numFmtId="0" fontId="24" fillId="3" borderId="12" xfId="0" applyFont="1" applyFill="1" applyBorder="1" applyAlignment="1" applyProtection="1">
      <alignment horizontal="center"/>
    </xf>
    <xf numFmtId="0" fontId="42" fillId="3" borderId="36" xfId="0" applyFont="1" applyFill="1" applyBorder="1" applyProtection="1"/>
    <xf numFmtId="0" fontId="23" fillId="3" borderId="37" xfId="0" applyFont="1" applyFill="1" applyBorder="1" applyProtection="1"/>
    <xf numFmtId="0" fontId="24" fillId="3" borderId="20" xfId="0" applyFont="1" applyFill="1" applyBorder="1" applyProtection="1"/>
    <xf numFmtId="0" fontId="42" fillId="3" borderId="20" xfId="0" applyFont="1" applyFill="1" applyBorder="1" applyProtection="1"/>
    <xf numFmtId="0" fontId="23" fillId="3" borderId="29" xfId="0" applyFont="1" applyFill="1" applyBorder="1" applyProtection="1"/>
    <xf numFmtId="0" fontId="23" fillId="3" borderId="20" xfId="0" applyFont="1" applyFill="1" applyBorder="1" applyProtection="1"/>
    <xf numFmtId="0" fontId="12" fillId="3" borderId="47" xfId="0" applyFont="1" applyFill="1" applyBorder="1" applyProtection="1"/>
    <xf numFmtId="0" fontId="12" fillId="3" borderId="24" xfId="0" applyFont="1" applyFill="1" applyBorder="1" applyProtection="1"/>
    <xf numFmtId="0" fontId="23" fillId="3" borderId="24" xfId="0" applyFont="1" applyFill="1" applyBorder="1" applyProtection="1"/>
    <xf numFmtId="0" fontId="41" fillId="3" borderId="15" xfId="0" applyFont="1" applyFill="1" applyBorder="1" applyProtection="1"/>
    <xf numFmtId="0" fontId="23" fillId="3" borderId="23" xfId="0" applyFont="1" applyFill="1" applyBorder="1" applyProtection="1"/>
    <xf numFmtId="0" fontId="42" fillId="3" borderId="15" xfId="0" applyFont="1" applyFill="1" applyBorder="1" applyProtection="1"/>
    <xf numFmtId="0" fontId="41" fillId="3" borderId="48" xfId="0" applyFont="1" applyFill="1" applyBorder="1" applyProtection="1"/>
    <xf numFmtId="0" fontId="26" fillId="3" borderId="23" xfId="0" applyFont="1" applyFill="1" applyBorder="1" applyProtection="1"/>
    <xf numFmtId="0" fontId="24" fillId="3" borderId="26" xfId="0" applyFont="1" applyFill="1" applyBorder="1" applyProtection="1"/>
    <xf numFmtId="0" fontId="23" fillId="3" borderId="32" xfId="0" applyFont="1" applyFill="1" applyBorder="1" applyAlignment="1" applyProtection="1">
      <alignment horizontal="center"/>
    </xf>
    <xf numFmtId="0" fontId="42" fillId="3" borderId="49" xfId="0" applyFont="1" applyFill="1" applyBorder="1" applyProtection="1"/>
    <xf numFmtId="0" fontId="23" fillId="3" borderId="27" xfId="0" applyFont="1" applyFill="1" applyBorder="1" applyProtection="1"/>
    <xf numFmtId="0" fontId="24" fillId="3" borderId="40" xfId="0" applyFont="1" applyFill="1" applyBorder="1" applyAlignment="1" applyProtection="1">
      <alignment horizontal="right"/>
    </xf>
    <xf numFmtId="0" fontId="24" fillId="3" borderId="14" xfId="0" applyFont="1" applyFill="1" applyBorder="1" applyAlignment="1" applyProtection="1">
      <alignment horizontal="center"/>
    </xf>
    <xf numFmtId="0" fontId="42" fillId="3" borderId="50" xfId="0" applyFont="1" applyFill="1" applyBorder="1" applyProtection="1"/>
    <xf numFmtId="0" fontId="23" fillId="3" borderId="51" xfId="0" applyFont="1" applyFill="1" applyBorder="1" applyProtection="1"/>
    <xf numFmtId="0" fontId="24" fillId="3" borderId="13" xfId="0" applyFont="1" applyFill="1" applyBorder="1" applyProtection="1"/>
    <xf numFmtId="0" fontId="24" fillId="3" borderId="0" xfId="0" applyFont="1" applyFill="1" applyBorder="1" applyAlignment="1" applyProtection="1">
      <alignment horizontal="center"/>
    </xf>
    <xf numFmtId="0" fontId="42" fillId="3" borderId="13" xfId="0" applyFont="1" applyFill="1" applyBorder="1" applyProtection="1"/>
    <xf numFmtId="0" fontId="23" fillId="3" borderId="30" xfId="0" applyFont="1" applyFill="1" applyBorder="1" applyProtection="1"/>
    <xf numFmtId="0" fontId="24" fillId="3" borderId="45" xfId="0" applyFont="1" applyFill="1" applyBorder="1" applyAlignment="1" applyProtection="1">
      <alignment horizontal="center"/>
    </xf>
    <xf numFmtId="0" fontId="24" fillId="3" borderId="0" xfId="0" applyFont="1" applyFill="1" applyAlignment="1" applyProtection="1">
      <alignment horizontal="center"/>
    </xf>
    <xf numFmtId="0" fontId="44" fillId="3" borderId="50" xfId="0" applyFont="1" applyFill="1" applyBorder="1" applyProtection="1"/>
    <xf numFmtId="0" fontId="24" fillId="3" borderId="51" xfId="0" applyFont="1" applyFill="1" applyBorder="1" applyProtection="1"/>
    <xf numFmtId="186" fontId="40" fillId="3" borderId="0" xfId="8" applyFont="1" applyFill="1" applyAlignment="1" applyProtection="1">
      <alignment horizontal="center"/>
    </xf>
    <xf numFmtId="186" fontId="40" fillId="3" borderId="12" xfId="8" applyFont="1" applyFill="1" applyBorder="1" applyProtection="1"/>
    <xf numFmtId="0" fontId="24" fillId="3" borderId="36" xfId="0" applyFont="1" applyFill="1" applyBorder="1" applyProtection="1"/>
    <xf numFmtId="0" fontId="23" fillId="3" borderId="39" xfId="0" applyFont="1" applyFill="1" applyBorder="1" applyAlignment="1" applyProtection="1">
      <alignment horizontal="center"/>
    </xf>
    <xf numFmtId="0" fontId="41" fillId="3" borderId="31" xfId="0" applyFont="1" applyFill="1" applyBorder="1" applyAlignment="1" applyProtection="1">
      <alignment horizontal="left"/>
    </xf>
    <xf numFmtId="0" fontId="41" fillId="3" borderId="15" xfId="0" applyFont="1" applyFill="1" applyBorder="1" applyAlignment="1" applyProtection="1">
      <alignment horizontal="left"/>
    </xf>
    <xf numFmtId="0" fontId="24" fillId="3" borderId="37" xfId="0" applyFont="1" applyFill="1" applyBorder="1" applyProtection="1"/>
    <xf numFmtId="0" fontId="24" fillId="3" borderId="24" xfId="0" applyFont="1" applyFill="1" applyBorder="1" applyProtection="1"/>
    <xf numFmtId="0" fontId="24" fillId="3" borderId="29" xfId="0" applyFont="1" applyFill="1" applyBorder="1" applyProtection="1"/>
    <xf numFmtId="0" fontId="24" fillId="3" borderId="47" xfId="0" applyFont="1" applyFill="1" applyBorder="1" applyProtection="1"/>
    <xf numFmtId="0" fontId="24" fillId="3" borderId="23" xfId="0" applyFont="1" applyFill="1" applyBorder="1" applyProtection="1"/>
    <xf numFmtId="0" fontId="16" fillId="3" borderId="13" xfId="0" applyFont="1" applyFill="1" applyBorder="1" applyProtection="1"/>
    <xf numFmtId="0" fontId="16" fillId="3" borderId="0" xfId="0" applyFont="1" applyFill="1" applyBorder="1" applyAlignment="1" applyProtection="1">
      <alignment horizontal="center"/>
    </xf>
    <xf numFmtId="0" fontId="14" fillId="3" borderId="12" xfId="0" applyFont="1" applyFill="1" applyBorder="1" applyAlignment="1" applyProtection="1">
      <alignment horizontal="center"/>
    </xf>
    <xf numFmtId="0" fontId="43" fillId="3" borderId="31" xfId="0" applyFont="1" applyFill="1" applyBorder="1" applyProtection="1"/>
    <xf numFmtId="0" fontId="24" fillId="3" borderId="30" xfId="0" applyFont="1" applyFill="1" applyBorder="1" applyProtection="1"/>
    <xf numFmtId="0" fontId="41" fillId="3" borderId="13" xfId="0" applyFont="1" applyFill="1" applyBorder="1" applyProtection="1"/>
    <xf numFmtId="0" fontId="16" fillId="4" borderId="16" xfId="0" applyFont="1" applyFill="1" applyBorder="1" applyAlignment="1" applyProtection="1">
      <alignment horizontal="center" shrinkToFit="1"/>
    </xf>
    <xf numFmtId="0" fontId="16" fillId="4" borderId="13" xfId="0" applyFont="1" applyFill="1" applyBorder="1" applyAlignment="1" applyProtection="1">
      <alignment horizontal="center"/>
    </xf>
    <xf numFmtId="0" fontId="44" fillId="4" borderId="4" xfId="0" applyFont="1" applyFill="1" applyBorder="1" applyAlignment="1" applyProtection="1">
      <alignment horizontal="center"/>
    </xf>
    <xf numFmtId="0" fontId="11" fillId="4" borderId="0" xfId="0" applyFont="1" applyFill="1" applyBorder="1" applyAlignment="1" applyProtection="1">
      <alignment horizontal="center"/>
    </xf>
    <xf numFmtId="186" fontId="55" fillId="3" borderId="0" xfId="8" applyFont="1" applyFill="1" applyAlignment="1" applyProtection="1">
      <alignment horizontal="center" wrapText="1"/>
    </xf>
    <xf numFmtId="0" fontId="10" fillId="0" borderId="39" xfId="0" applyFont="1" applyFill="1" applyBorder="1" applyAlignment="1" applyProtection="1">
      <alignment horizontal="centerContinuous" vertical="center"/>
      <protection hidden="1"/>
    </xf>
    <xf numFmtId="0" fontId="0" fillId="0" borderId="36" xfId="0" applyBorder="1" applyAlignment="1" applyProtection="1">
      <alignment horizontal="centerContinuous" vertical="center"/>
      <protection hidden="1"/>
    </xf>
    <xf numFmtId="0" fontId="19" fillId="0" borderId="39" xfId="0" applyFont="1" applyBorder="1" applyAlignment="1" applyProtection="1">
      <alignment horizontal="centerContinuous" vertical="center"/>
      <protection hidden="1"/>
    </xf>
    <xf numFmtId="0" fontId="33" fillId="0" borderId="39" xfId="0" applyFont="1" applyBorder="1" applyAlignment="1" applyProtection="1">
      <alignment horizontal="centerContinuous" vertical="center"/>
      <protection hidden="1"/>
    </xf>
    <xf numFmtId="0" fontId="0" fillId="0" borderId="39" xfId="0" applyBorder="1" applyAlignment="1" applyProtection="1">
      <alignment horizontal="centerContinuous" vertical="center"/>
      <protection hidden="1"/>
    </xf>
    <xf numFmtId="0" fontId="38" fillId="0" borderId="37" xfId="0" applyFont="1" applyBorder="1" applyAlignment="1" applyProtection="1">
      <alignment horizontal="centerContinuous" vertical="center"/>
      <protection hidden="1"/>
    </xf>
    <xf numFmtId="0" fontId="38" fillId="0" borderId="39" xfId="0" applyFont="1" applyBorder="1" applyAlignment="1" applyProtection="1">
      <alignment horizontal="centerContinuous" vertical="center"/>
      <protection hidden="1"/>
    </xf>
    <xf numFmtId="0" fontId="19" fillId="0" borderId="37" xfId="0" applyFont="1" applyBorder="1" applyAlignment="1" applyProtection="1">
      <alignment horizontal="centerContinuous" vertical="center"/>
      <protection hidden="1"/>
    </xf>
    <xf numFmtId="0" fontId="0" fillId="0" borderId="0" xfId="0" applyProtection="1">
      <protection hidden="1"/>
    </xf>
    <xf numFmtId="186" fontId="6" fillId="0" borderId="0" xfId="7" applyProtection="1">
      <protection hidden="1"/>
    </xf>
    <xf numFmtId="186" fontId="4" fillId="0" borderId="0" xfId="7" applyFont="1" applyBorder="1" applyProtection="1">
      <protection hidden="1"/>
    </xf>
    <xf numFmtId="0" fontId="0" fillId="0" borderId="0" xfId="0" applyBorder="1" applyProtection="1">
      <protection hidden="1"/>
    </xf>
    <xf numFmtId="186" fontId="6" fillId="0" borderId="0" xfId="7" applyBorder="1" applyProtection="1">
      <protection hidden="1"/>
    </xf>
    <xf numFmtId="186" fontId="12" fillId="2" borderId="52" xfId="7" applyFont="1" applyFill="1" applyBorder="1" applyAlignment="1" applyProtection="1">
      <protection hidden="1"/>
    </xf>
    <xf numFmtId="186" fontId="11" fillId="2" borderId="6" xfId="7" applyFont="1" applyFill="1" applyBorder="1" applyProtection="1">
      <protection hidden="1"/>
    </xf>
    <xf numFmtId="186" fontId="11" fillId="2" borderId="6" xfId="7" applyFont="1" applyFill="1" applyBorder="1" applyAlignment="1" applyProtection="1">
      <protection hidden="1"/>
    </xf>
    <xf numFmtId="186" fontId="14" fillId="2" borderId="6" xfId="7" applyFont="1" applyFill="1" applyBorder="1" applyProtection="1">
      <protection hidden="1"/>
    </xf>
    <xf numFmtId="186" fontId="6" fillId="0" borderId="6" xfId="7" applyBorder="1" applyProtection="1">
      <protection hidden="1"/>
    </xf>
    <xf numFmtId="186" fontId="6" fillId="0" borderId="7" xfId="7" applyBorder="1" applyProtection="1">
      <protection hidden="1"/>
    </xf>
    <xf numFmtId="186" fontId="12" fillId="2" borderId="53" xfId="7" applyFont="1" applyFill="1" applyBorder="1" applyAlignment="1" applyProtection="1">
      <protection hidden="1"/>
    </xf>
    <xf numFmtId="186" fontId="11" fillId="2" borderId="0" xfId="7" applyFont="1" applyFill="1" applyBorder="1" applyProtection="1">
      <protection hidden="1"/>
    </xf>
    <xf numFmtId="186" fontId="11" fillId="2" borderId="0" xfId="7" applyFont="1" applyFill="1" applyBorder="1" applyAlignment="1" applyProtection="1">
      <protection hidden="1"/>
    </xf>
    <xf numFmtId="186" fontId="15" fillId="0" borderId="0" xfId="7" applyFont="1" applyAlignment="1" applyProtection="1">
      <alignment horizontal="centerContinuous"/>
      <protection hidden="1"/>
    </xf>
    <xf numFmtId="186" fontId="6" fillId="0" borderId="54" xfId="7" applyBorder="1" applyProtection="1">
      <protection hidden="1"/>
    </xf>
    <xf numFmtId="186" fontId="23" fillId="2" borderId="0" xfId="7" applyFont="1" applyFill="1" applyBorder="1" applyProtection="1">
      <protection hidden="1"/>
    </xf>
    <xf numFmtId="186" fontId="14" fillId="2" borderId="55" xfId="7" applyFont="1" applyFill="1" applyBorder="1" applyProtection="1">
      <protection hidden="1"/>
    </xf>
    <xf numFmtId="186" fontId="14" fillId="2" borderId="56" xfId="7" applyFont="1" applyFill="1" applyBorder="1" applyAlignment="1" applyProtection="1">
      <alignment horizontal="center" vertical="center"/>
      <protection hidden="1"/>
    </xf>
    <xf numFmtId="186" fontId="14" fillId="2" borderId="0" xfId="7" applyFont="1" applyFill="1" applyBorder="1" applyProtection="1">
      <protection hidden="1"/>
    </xf>
    <xf numFmtId="186" fontId="14" fillId="2" borderId="54" xfId="7" applyFont="1" applyFill="1" applyBorder="1" applyProtection="1">
      <protection hidden="1"/>
    </xf>
    <xf numFmtId="186" fontId="12" fillId="2" borderId="57" xfId="7" applyFont="1" applyFill="1" applyBorder="1" applyAlignment="1" applyProtection="1">
      <protection hidden="1"/>
    </xf>
    <xf numFmtId="186" fontId="12" fillId="2" borderId="57" xfId="7" applyFont="1" applyFill="1" applyBorder="1" applyAlignment="1" applyProtection="1">
      <alignment horizontal="fill"/>
      <protection hidden="1"/>
    </xf>
    <xf numFmtId="186" fontId="14" fillId="2" borderId="39" xfId="7" applyFont="1" applyFill="1" applyBorder="1" applyAlignment="1" applyProtection="1">
      <alignment horizontal="fill"/>
      <protection hidden="1"/>
    </xf>
    <xf numFmtId="186" fontId="6" fillId="0" borderId="37" xfId="7" applyBorder="1" applyAlignment="1" applyProtection="1">
      <alignment horizontal="fill"/>
      <protection hidden="1"/>
    </xf>
    <xf numFmtId="186" fontId="11" fillId="0" borderId="45" xfId="7" applyFont="1" applyFill="1" applyBorder="1" applyProtection="1">
      <protection hidden="1"/>
    </xf>
    <xf numFmtId="186" fontId="11" fillId="0" borderId="12" xfId="7" applyFont="1" applyFill="1" applyBorder="1" applyProtection="1">
      <protection hidden="1"/>
    </xf>
    <xf numFmtId="186" fontId="11" fillId="0" borderId="0" xfId="7" applyFont="1" applyFill="1" applyBorder="1" applyProtection="1">
      <protection hidden="1"/>
    </xf>
    <xf numFmtId="186" fontId="11" fillId="0" borderId="1" xfId="7" applyFont="1" applyFill="1" applyBorder="1" applyProtection="1">
      <protection hidden="1"/>
    </xf>
    <xf numFmtId="186" fontId="11" fillId="0" borderId="1" xfId="7" applyFont="1" applyFill="1" applyBorder="1" applyAlignment="1" applyProtection="1">
      <protection hidden="1"/>
    </xf>
    <xf numFmtId="186" fontId="11" fillId="0" borderId="13" xfId="7" applyFont="1" applyFill="1" applyBorder="1" applyAlignment="1" applyProtection="1">
      <protection hidden="1"/>
    </xf>
    <xf numFmtId="186" fontId="4" fillId="0" borderId="12" xfId="7" applyFont="1" applyBorder="1" applyProtection="1">
      <protection hidden="1"/>
    </xf>
    <xf numFmtId="186" fontId="11" fillId="0" borderId="57" xfId="7" applyFont="1" applyFill="1" applyBorder="1" applyAlignment="1" applyProtection="1">
      <protection hidden="1"/>
    </xf>
    <xf numFmtId="186" fontId="37" fillId="0" borderId="12" xfId="7" applyFont="1" applyBorder="1" applyProtection="1">
      <protection hidden="1"/>
    </xf>
    <xf numFmtId="186" fontId="12" fillId="0" borderId="20" xfId="7" applyFont="1" applyFill="1" applyBorder="1" applyAlignment="1" applyProtection="1">
      <alignment horizontal="centerContinuous"/>
      <protection hidden="1"/>
    </xf>
    <xf numFmtId="186" fontId="12" fillId="0" borderId="45" xfId="7" applyFont="1" applyFill="1" applyBorder="1" applyAlignment="1" applyProtection="1">
      <alignment horizontal="centerContinuous"/>
      <protection hidden="1"/>
    </xf>
    <xf numFmtId="186" fontId="12" fillId="0" borderId="29" xfId="7" applyFont="1" applyFill="1" applyBorder="1" applyAlignment="1" applyProtection="1">
      <alignment horizontal="centerContinuous"/>
      <protection hidden="1"/>
    </xf>
    <xf numFmtId="186" fontId="24" fillId="0" borderId="31" xfId="7" applyFont="1" applyFill="1" applyBorder="1" applyProtection="1">
      <protection hidden="1"/>
    </xf>
    <xf numFmtId="186" fontId="12" fillId="0" borderId="31" xfId="7" applyFont="1" applyFill="1" applyBorder="1" applyAlignment="1" applyProtection="1">
      <protection hidden="1"/>
    </xf>
    <xf numFmtId="186" fontId="12" fillId="0" borderId="58" xfId="7" applyFont="1" applyFill="1" applyBorder="1" applyAlignment="1" applyProtection="1">
      <protection hidden="1"/>
    </xf>
    <xf numFmtId="186" fontId="11" fillId="0" borderId="58" xfId="7" applyFont="1" applyFill="1" applyBorder="1" applyProtection="1">
      <protection hidden="1"/>
    </xf>
    <xf numFmtId="186" fontId="24" fillId="2" borderId="31" xfId="7" applyFont="1" applyFill="1" applyBorder="1" applyProtection="1">
      <protection hidden="1"/>
    </xf>
    <xf numFmtId="186" fontId="12" fillId="2" borderId="31" xfId="7" applyFont="1" applyFill="1" applyBorder="1" applyAlignment="1" applyProtection="1">
      <protection hidden="1"/>
    </xf>
    <xf numFmtId="186" fontId="12" fillId="2" borderId="58" xfId="7" applyFont="1" applyFill="1" applyBorder="1" applyAlignment="1" applyProtection="1">
      <protection hidden="1"/>
    </xf>
    <xf numFmtId="186" fontId="11" fillId="2" borderId="58" xfId="7" applyFont="1" applyFill="1" applyBorder="1" applyProtection="1">
      <protection hidden="1"/>
    </xf>
    <xf numFmtId="186" fontId="24" fillId="0" borderId="15" xfId="7" applyFont="1" applyFill="1" applyBorder="1" applyProtection="1">
      <protection hidden="1"/>
    </xf>
    <xf numFmtId="186" fontId="12" fillId="0" borderId="15" xfId="7" applyFont="1" applyFill="1" applyBorder="1" applyAlignment="1" applyProtection="1">
      <protection hidden="1"/>
    </xf>
    <xf numFmtId="186" fontId="12" fillId="0" borderId="12" xfId="7" applyFont="1" applyFill="1" applyBorder="1" applyAlignment="1" applyProtection="1">
      <protection hidden="1"/>
    </xf>
    <xf numFmtId="186" fontId="11" fillId="0" borderId="8" xfId="7" applyFont="1" applyFill="1" applyBorder="1" applyAlignment="1" applyProtection="1">
      <protection hidden="1"/>
    </xf>
    <xf numFmtId="186" fontId="37" fillId="0" borderId="45" xfId="7" applyFont="1" applyBorder="1" applyProtection="1">
      <protection hidden="1"/>
    </xf>
    <xf numFmtId="186" fontId="4" fillId="0" borderId="45" xfId="7" applyFont="1" applyBorder="1" applyProtection="1">
      <protection hidden="1"/>
    </xf>
    <xf numFmtId="186" fontId="15" fillId="0" borderId="45" xfId="7" applyFont="1" applyBorder="1" applyProtection="1">
      <protection hidden="1"/>
    </xf>
    <xf numFmtId="186" fontId="15" fillId="0" borderId="45" xfId="7" applyFont="1" applyBorder="1" applyAlignment="1" applyProtection="1">
      <alignment horizontal="centerContinuous"/>
      <protection hidden="1"/>
    </xf>
    <xf numFmtId="186" fontId="13" fillId="0" borderId="45" xfId="7" applyFont="1" applyBorder="1" applyAlignment="1" applyProtection="1">
      <alignment horizontal="centerContinuous"/>
      <protection hidden="1"/>
    </xf>
    <xf numFmtId="186" fontId="11" fillId="0" borderId="6" xfId="7" applyFont="1" applyFill="1" applyBorder="1" applyProtection="1">
      <protection hidden="1"/>
    </xf>
    <xf numFmtId="186" fontId="12" fillId="0" borderId="20" xfId="7" applyFont="1" applyFill="1" applyBorder="1" applyProtection="1">
      <protection hidden="1"/>
    </xf>
    <xf numFmtId="186" fontId="12" fillId="0" borderId="45" xfId="7" applyFont="1" applyFill="1" applyBorder="1" applyProtection="1">
      <protection hidden="1"/>
    </xf>
    <xf numFmtId="186" fontId="17" fillId="0" borderId="45" xfId="7" applyFont="1" applyBorder="1" applyProtection="1">
      <protection hidden="1"/>
    </xf>
    <xf numFmtId="186" fontId="17" fillId="0" borderId="29" xfId="7" applyFont="1" applyBorder="1" applyProtection="1">
      <protection hidden="1"/>
    </xf>
    <xf numFmtId="186" fontId="12" fillId="0" borderId="13" xfId="7" applyFont="1" applyFill="1" applyBorder="1" applyProtection="1">
      <protection hidden="1"/>
    </xf>
    <xf numFmtId="186" fontId="12" fillId="0" borderId="0" xfId="7" applyFont="1" applyFill="1" applyBorder="1" applyProtection="1">
      <protection hidden="1"/>
    </xf>
    <xf numFmtId="186" fontId="17" fillId="0" borderId="0" xfId="7" applyFont="1" applyBorder="1" applyProtection="1">
      <protection hidden="1"/>
    </xf>
    <xf numFmtId="186" fontId="17" fillId="0" borderId="30" xfId="7" applyFont="1" applyBorder="1" applyProtection="1">
      <protection hidden="1"/>
    </xf>
    <xf numFmtId="186" fontId="12" fillId="0" borderId="15" xfId="7" applyFont="1" applyFill="1" applyBorder="1" applyProtection="1">
      <protection hidden="1"/>
    </xf>
    <xf numFmtId="186" fontId="12" fillId="0" borderId="12" xfId="7" applyFont="1" applyFill="1" applyBorder="1" applyProtection="1">
      <protection hidden="1"/>
    </xf>
    <xf numFmtId="186" fontId="17" fillId="0" borderId="12" xfId="7" applyFont="1" applyBorder="1" applyProtection="1">
      <protection hidden="1"/>
    </xf>
    <xf numFmtId="186" fontId="17" fillId="0" borderId="23" xfId="7" applyFont="1" applyBorder="1" applyProtection="1">
      <protection hidden="1"/>
    </xf>
    <xf numFmtId="186" fontId="17" fillId="0" borderId="0" xfId="7" applyFont="1" applyProtection="1">
      <protection hidden="1"/>
    </xf>
    <xf numFmtId="186" fontId="12" fillId="0" borderId="0" xfId="7" applyFont="1" applyFill="1" applyBorder="1" applyAlignment="1" applyProtection="1">
      <protection hidden="1"/>
    </xf>
    <xf numFmtId="186" fontId="19" fillId="0" borderId="0" xfId="7" applyFont="1" applyProtection="1">
      <protection hidden="1"/>
    </xf>
    <xf numFmtId="0" fontId="56" fillId="0" borderId="0" xfId="19" applyFont="1"/>
    <xf numFmtId="0" fontId="47" fillId="0" borderId="0" xfId="19"/>
    <xf numFmtId="0" fontId="47" fillId="0" borderId="0" xfId="19" applyAlignment="1">
      <alignment horizontal="center"/>
    </xf>
    <xf numFmtId="0" fontId="47" fillId="0" borderId="59" xfId="19" applyBorder="1" applyAlignment="1">
      <alignment horizontal="center" vertical="center" wrapText="1"/>
    </xf>
    <xf numFmtId="0" fontId="47" fillId="0" borderId="60" xfId="19" applyBorder="1" applyAlignment="1">
      <alignment horizontal="center" vertical="center" wrapText="1"/>
    </xf>
    <xf numFmtId="0" fontId="47" fillId="0" borderId="25" xfId="19" applyBorder="1"/>
    <xf numFmtId="0" fontId="47" fillId="0" borderId="25" xfId="19" applyBorder="1" applyAlignment="1">
      <alignment horizontal="center"/>
    </xf>
    <xf numFmtId="0" fontId="47" fillId="0" borderId="22" xfId="19" applyBorder="1"/>
    <xf numFmtId="0" fontId="47" fillId="0" borderId="57" xfId="19" applyBorder="1"/>
    <xf numFmtId="0" fontId="47" fillId="0" borderId="57" xfId="19" applyBorder="1" applyAlignment="1">
      <alignment horizontal="center"/>
    </xf>
    <xf numFmtId="0" fontId="47" fillId="0" borderId="19" xfId="19" applyBorder="1"/>
    <xf numFmtId="0" fontId="47" fillId="0" borderId="0" xfId="19" applyFont="1"/>
    <xf numFmtId="0" fontId="47" fillId="0" borderId="57" xfId="19" applyFont="1" applyBorder="1"/>
    <xf numFmtId="0" fontId="47" fillId="0" borderId="0" xfId="19" applyProtection="1">
      <protection locked="0"/>
    </xf>
    <xf numFmtId="0" fontId="0" fillId="0" borderId="57" xfId="0" applyBorder="1" applyAlignment="1" applyProtection="1">
      <alignment horizontal="center" vertical="center"/>
      <protection hidden="1"/>
    </xf>
    <xf numFmtId="186" fontId="6" fillId="0" borderId="54" xfId="7" applyBorder="1" applyAlignment="1" applyProtection="1">
      <alignment vertical="center"/>
      <protection hidden="1"/>
    </xf>
    <xf numFmtId="186" fontId="6" fillId="0" borderId="0" xfId="7" applyAlignment="1" applyProtection="1">
      <alignment vertical="center"/>
      <protection hidden="1"/>
    </xf>
    <xf numFmtId="186" fontId="12" fillId="2" borderId="0" xfId="7" applyFont="1" applyFill="1" applyBorder="1" applyAlignment="1" applyProtection="1">
      <protection hidden="1"/>
    </xf>
    <xf numFmtId="186" fontId="12" fillId="2" borderId="0" xfId="7" applyFont="1" applyFill="1" applyBorder="1" applyAlignment="1" applyProtection="1">
      <alignment horizontal="fill"/>
      <protection hidden="1"/>
    </xf>
    <xf numFmtId="186" fontId="14" fillId="2" borderId="0" xfId="7" applyFont="1" applyFill="1" applyBorder="1" applyAlignment="1" applyProtection="1">
      <alignment horizontal="fill"/>
      <protection hidden="1"/>
    </xf>
    <xf numFmtId="186" fontId="6" fillId="0" borderId="0" xfId="7" applyBorder="1" applyAlignment="1" applyProtection="1">
      <alignment horizontal="fill"/>
      <protection hidden="1"/>
    </xf>
    <xf numFmtId="186" fontId="11" fillId="0" borderId="5" xfId="7" applyFont="1" applyFill="1" applyBorder="1" applyAlignment="1" applyProtection="1">
      <protection hidden="1"/>
    </xf>
    <xf numFmtId="186" fontId="6" fillId="0" borderId="1" xfId="7" applyBorder="1" applyProtection="1">
      <protection hidden="1"/>
    </xf>
    <xf numFmtId="186" fontId="15" fillId="0" borderId="0" xfId="7" applyFont="1" applyBorder="1" applyAlignment="1" applyProtection="1">
      <alignment horizontal="centerContinuous"/>
      <protection hidden="1"/>
    </xf>
    <xf numFmtId="186" fontId="12" fillId="2" borderId="61" xfId="7" applyFont="1" applyFill="1" applyBorder="1" applyAlignment="1" applyProtection="1">
      <protection hidden="1"/>
    </xf>
    <xf numFmtId="186" fontId="6" fillId="0" borderId="62" xfId="7" applyBorder="1" applyProtection="1">
      <protection hidden="1"/>
    </xf>
    <xf numFmtId="0" fontId="38" fillId="0" borderId="57" xfId="0" applyFont="1" applyBorder="1" applyAlignment="1" applyProtection="1">
      <alignment horizontal="center" vertical="center"/>
      <protection hidden="1"/>
    </xf>
    <xf numFmtId="186" fontId="12" fillId="0" borderId="53" xfId="7" applyFont="1" applyFill="1" applyBorder="1" applyAlignment="1" applyProtection="1">
      <protection hidden="1"/>
    </xf>
    <xf numFmtId="186" fontId="14" fillId="2" borderId="6" xfId="7" applyFont="1" applyFill="1" applyBorder="1" applyAlignment="1" applyProtection="1">
      <alignment horizontal="centerContinuous"/>
      <protection hidden="1"/>
    </xf>
    <xf numFmtId="186" fontId="12" fillId="0" borderId="63" xfId="7" applyFont="1" applyFill="1" applyBorder="1" applyAlignment="1" applyProtection="1">
      <alignment vertical="center"/>
      <protection hidden="1"/>
    </xf>
    <xf numFmtId="186" fontId="11" fillId="0" borderId="64" xfId="7" applyFont="1" applyFill="1" applyBorder="1" applyAlignment="1" applyProtection="1">
      <alignment vertical="center"/>
      <protection hidden="1"/>
    </xf>
    <xf numFmtId="186" fontId="12" fillId="0" borderId="6" xfId="7" applyFont="1" applyFill="1" applyBorder="1" applyAlignment="1" applyProtection="1">
      <alignment vertical="center"/>
      <protection hidden="1"/>
    </xf>
    <xf numFmtId="186" fontId="11" fillId="0" borderId="6" xfId="7" applyFont="1" applyFill="1" applyBorder="1" applyAlignment="1" applyProtection="1">
      <alignment vertical="center"/>
      <protection hidden="1"/>
    </xf>
    <xf numFmtId="186" fontId="11" fillId="0" borderId="7" xfId="7" applyFont="1" applyFill="1" applyBorder="1" applyAlignment="1" applyProtection="1">
      <alignment vertical="center"/>
      <protection hidden="1"/>
    </xf>
    <xf numFmtId="186" fontId="12" fillId="0" borderId="65" xfId="7" applyFont="1" applyFill="1" applyBorder="1" applyAlignment="1" applyProtection="1">
      <alignment vertical="center"/>
      <protection hidden="1"/>
    </xf>
    <xf numFmtId="186" fontId="11" fillId="0" borderId="58" xfId="7" applyFont="1" applyFill="1" applyBorder="1" applyAlignment="1" applyProtection="1">
      <alignment vertical="center"/>
      <protection hidden="1"/>
    </xf>
    <xf numFmtId="186" fontId="12" fillId="0" borderId="66" xfId="7" applyFont="1" applyFill="1" applyBorder="1" applyAlignment="1" applyProtection="1">
      <alignment vertical="center"/>
      <protection hidden="1"/>
    </xf>
    <xf numFmtId="186" fontId="11" fillId="2" borderId="53" xfId="7" applyFont="1" applyFill="1" applyBorder="1" applyAlignment="1" applyProtection="1">
      <alignment horizontal="left" vertical="center" wrapText="1"/>
      <protection hidden="1"/>
    </xf>
    <xf numFmtId="0" fontId="0" fillId="0" borderId="0" xfId="0" applyBorder="1" applyAlignment="1" applyProtection="1">
      <alignment wrapText="1"/>
      <protection hidden="1"/>
    </xf>
    <xf numFmtId="186" fontId="6" fillId="0" borderId="0" xfId="7" applyBorder="1" applyAlignment="1" applyProtection="1">
      <alignment horizontal="center"/>
      <protection hidden="1"/>
    </xf>
    <xf numFmtId="0" fontId="0" fillId="0" borderId="0" xfId="0" applyBorder="1" applyAlignment="1" applyProtection="1">
      <protection hidden="1"/>
    </xf>
    <xf numFmtId="0" fontId="0" fillId="0" borderId="1" xfId="0" applyBorder="1" applyAlignment="1" applyProtection="1">
      <alignment horizontal="centerContinuous" vertical="center" wrapText="1"/>
      <protection hidden="1"/>
    </xf>
    <xf numFmtId="0" fontId="0" fillId="0" borderId="1" xfId="0" applyBorder="1" applyProtection="1">
      <protection hidden="1"/>
    </xf>
    <xf numFmtId="186" fontId="11" fillId="2" borderId="67" xfId="7" applyFont="1" applyFill="1" applyBorder="1" applyAlignment="1" applyProtection="1">
      <alignment horizontal="center" vertical="center" wrapText="1"/>
      <protection hidden="1"/>
    </xf>
    <xf numFmtId="208" fontId="15" fillId="0" borderId="33" xfId="11" applyNumberFormat="1" applyFont="1" applyBorder="1" applyAlignment="1" applyProtection="1">
      <alignment horizontal="center"/>
      <protection hidden="1"/>
    </xf>
    <xf numFmtId="0" fontId="49" fillId="0" borderId="36" xfId="0" applyFont="1" applyFill="1" applyBorder="1" applyAlignment="1" applyProtection="1">
      <alignment horizontal="centerContinuous"/>
      <protection hidden="1"/>
    </xf>
    <xf numFmtId="0" fontId="33" fillId="0" borderId="40" xfId="0" applyFont="1" applyBorder="1" applyAlignment="1" applyProtection="1">
      <alignment horizontal="centerContinuous" vertical="center"/>
      <protection hidden="1"/>
    </xf>
    <xf numFmtId="0" fontId="51" fillId="0" borderId="14" xfId="0" applyFont="1" applyFill="1" applyBorder="1" applyAlignment="1" applyProtection="1">
      <alignment horizontal="centerContinuous"/>
      <protection hidden="1"/>
    </xf>
    <xf numFmtId="186" fontId="46" fillId="0" borderId="14" xfId="10" applyFont="1" applyFill="1" applyBorder="1" applyAlignment="1" applyProtection="1">
      <alignment horizontal="centerContinuous"/>
      <protection hidden="1"/>
    </xf>
    <xf numFmtId="186" fontId="4" fillId="0" borderId="0" xfId="10" applyProtection="1">
      <protection hidden="1"/>
    </xf>
    <xf numFmtId="186" fontId="10" fillId="0" borderId="13" xfId="10" applyFont="1" applyFill="1" applyBorder="1" applyProtection="1">
      <protection hidden="1"/>
    </xf>
    <xf numFmtId="186" fontId="10" fillId="0" borderId="0" xfId="10" applyFont="1" applyFill="1" applyBorder="1" applyProtection="1">
      <protection hidden="1"/>
    </xf>
    <xf numFmtId="186" fontId="10" fillId="0" borderId="30" xfId="10" applyFont="1" applyFill="1" applyBorder="1" applyProtection="1">
      <protection hidden="1"/>
    </xf>
    <xf numFmtId="186" fontId="19" fillId="0" borderId="0" xfId="10" applyFont="1" applyProtection="1">
      <protection hidden="1"/>
    </xf>
    <xf numFmtId="186" fontId="4" fillId="0" borderId="0" xfId="11" applyFont="1" applyBorder="1" applyProtection="1">
      <protection hidden="1"/>
    </xf>
    <xf numFmtId="186" fontId="19" fillId="0" borderId="45" xfId="10" applyFont="1" applyBorder="1" applyProtection="1">
      <protection hidden="1"/>
    </xf>
    <xf numFmtId="186" fontId="15" fillId="0" borderId="68" xfId="10" applyFont="1" applyBorder="1" applyAlignment="1" applyProtection="1">
      <alignment horizontal="center"/>
      <protection hidden="1"/>
    </xf>
    <xf numFmtId="186" fontId="15" fillId="0" borderId="62" xfId="10" applyFont="1" applyBorder="1" applyProtection="1">
      <protection hidden="1"/>
    </xf>
    <xf numFmtId="186" fontId="15" fillId="0" borderId="69" xfId="10" applyFont="1" applyBorder="1" applyAlignment="1" applyProtection="1">
      <alignment horizontal="center"/>
      <protection hidden="1"/>
    </xf>
    <xf numFmtId="186" fontId="15" fillId="0" borderId="70" xfId="10" applyFont="1" applyBorder="1" applyProtection="1">
      <protection hidden="1"/>
    </xf>
    <xf numFmtId="186" fontId="15" fillId="0" borderId="70" xfId="10" applyFont="1" applyBorder="1" applyAlignment="1" applyProtection="1">
      <alignment horizontal="center"/>
      <protection hidden="1"/>
    </xf>
    <xf numFmtId="186" fontId="15" fillId="0" borderId="0" xfId="10" applyFont="1" applyBorder="1" applyAlignment="1" applyProtection="1">
      <alignment horizontal="center"/>
      <protection hidden="1"/>
    </xf>
    <xf numFmtId="186" fontId="15" fillId="0" borderId="0" xfId="10" applyFont="1" applyBorder="1" applyProtection="1">
      <protection hidden="1"/>
    </xf>
    <xf numFmtId="186" fontId="15" fillId="0" borderId="64" xfId="10" applyFont="1" applyBorder="1" applyAlignment="1" applyProtection="1">
      <alignment horizontal="center"/>
      <protection hidden="1"/>
    </xf>
    <xf numFmtId="186" fontId="27" fillId="0" borderId="71" xfId="10" applyFont="1" applyBorder="1" applyAlignment="1" applyProtection="1">
      <alignment horizontal="center"/>
      <protection hidden="1"/>
    </xf>
    <xf numFmtId="186" fontId="1" fillId="0" borderId="51" xfId="10" applyFont="1" applyBorder="1" applyProtection="1">
      <protection hidden="1"/>
    </xf>
    <xf numFmtId="186" fontId="4" fillId="0" borderId="0" xfId="10" applyFont="1" applyProtection="1">
      <protection hidden="1"/>
    </xf>
    <xf numFmtId="186" fontId="47" fillId="0" borderId="0" xfId="10" applyFont="1" applyProtection="1">
      <protection hidden="1"/>
    </xf>
    <xf numFmtId="186" fontId="57" fillId="0" borderId="0" xfId="7" applyFont="1" applyAlignment="1" applyProtection="1">
      <alignment vertical="center"/>
      <protection hidden="1"/>
    </xf>
    <xf numFmtId="0" fontId="27" fillId="0" borderId="39" xfId="0" applyFont="1" applyBorder="1" applyAlignment="1" applyProtection="1">
      <alignment horizontal="centerContinuous" vertical="center"/>
      <protection hidden="1"/>
    </xf>
    <xf numFmtId="208" fontId="15" fillId="0" borderId="48" xfId="11" applyNumberFormat="1" applyFont="1" applyBorder="1" applyAlignment="1" applyProtection="1">
      <alignment horizontal="center"/>
      <protection hidden="1"/>
    </xf>
    <xf numFmtId="0" fontId="0" fillId="0" borderId="0" xfId="0" applyProtection="1">
      <protection locked="0"/>
    </xf>
    <xf numFmtId="186" fontId="15" fillId="0" borderId="72" xfId="10" applyFont="1" applyBorder="1" applyAlignment="1" applyProtection="1">
      <alignment horizontal="center"/>
      <protection hidden="1"/>
    </xf>
    <xf numFmtId="0" fontId="16" fillId="5" borderId="13" xfId="0" applyFont="1" applyFill="1" applyBorder="1" applyAlignment="1" applyProtection="1">
      <alignment horizontal="center"/>
    </xf>
    <xf numFmtId="0" fontId="44" fillId="5" borderId="4" xfId="0" applyFont="1" applyFill="1" applyBorder="1" applyAlignment="1" applyProtection="1">
      <alignment horizontal="center"/>
    </xf>
    <xf numFmtId="0" fontId="11" fillId="5" borderId="0" xfId="0" applyFont="1" applyFill="1" applyBorder="1" applyAlignment="1" applyProtection="1">
      <alignment horizontal="center"/>
    </xf>
    <xf numFmtId="186" fontId="19" fillId="0" borderId="20" xfId="10" applyFont="1" applyBorder="1" applyProtection="1">
      <protection hidden="1"/>
    </xf>
    <xf numFmtId="186" fontId="15" fillId="0" borderId="7" xfId="12" applyFont="1" applyBorder="1" applyAlignment="1" applyProtection="1">
      <alignment horizontal="center"/>
      <protection hidden="1"/>
    </xf>
    <xf numFmtId="186" fontId="15" fillId="0" borderId="72" xfId="12" applyFont="1" applyBorder="1" applyAlignment="1" applyProtection="1">
      <alignment horizontal="center"/>
      <protection hidden="1"/>
    </xf>
    <xf numFmtId="0" fontId="0" fillId="0" borderId="13" xfId="0" applyBorder="1"/>
    <xf numFmtId="0" fontId="0" fillId="0" borderId="15" xfId="0" applyBorder="1"/>
    <xf numFmtId="0" fontId="4" fillId="0" borderId="25" xfId="0" applyFont="1" applyBorder="1" applyAlignment="1"/>
    <xf numFmtId="0" fontId="4" fillId="0" borderId="0" xfId="0" applyFont="1" applyBorder="1" applyAlignment="1"/>
    <xf numFmtId="0" fontId="0" fillId="0" borderId="30" xfId="0" applyBorder="1"/>
    <xf numFmtId="0" fontId="0" fillId="0" borderId="23" xfId="0" applyBorder="1"/>
    <xf numFmtId="0" fontId="49" fillId="0" borderId="36" xfId="0" applyFont="1" applyFill="1" applyBorder="1" applyAlignment="1" applyProtection="1">
      <alignment horizontal="centerContinuous" vertical="center"/>
    </xf>
    <xf numFmtId="0" fontId="0" fillId="0" borderId="39" xfId="0" applyBorder="1" applyAlignment="1" applyProtection="1">
      <alignment horizontal="centerContinuous" vertical="center"/>
    </xf>
    <xf numFmtId="0" fontId="52" fillId="0" borderId="36" xfId="0" applyFont="1" applyBorder="1" applyAlignment="1" applyProtection="1">
      <alignment horizontal="centerContinuous" vertical="center"/>
    </xf>
    <xf numFmtId="0" fontId="21" fillId="0" borderId="39" xfId="0" applyFont="1" applyFill="1" applyBorder="1" applyAlignment="1" applyProtection="1">
      <alignment horizontal="centerContinuous"/>
    </xf>
    <xf numFmtId="186" fontId="6" fillId="0" borderId="39" xfId="8" applyFont="1" applyBorder="1" applyAlignment="1" applyProtection="1">
      <alignment horizontal="centerContinuous"/>
    </xf>
    <xf numFmtId="186" fontId="6" fillId="0" borderId="37" xfId="8" applyFont="1" applyBorder="1" applyAlignment="1" applyProtection="1">
      <alignment horizontal="centerContinuous"/>
    </xf>
    <xf numFmtId="186" fontId="6" fillId="0" borderId="0" xfId="9" applyAlignment="1" applyProtection="1">
      <alignment vertical="center"/>
    </xf>
    <xf numFmtId="186" fontId="6" fillId="0" borderId="0" xfId="9" applyProtection="1"/>
    <xf numFmtId="204" fontId="27" fillId="2" borderId="73" xfId="8" applyNumberFormat="1" applyFont="1" applyFill="1" applyBorder="1" applyAlignment="1" applyProtection="1">
      <alignment horizontal="center"/>
    </xf>
    <xf numFmtId="186" fontId="23" fillId="3" borderId="20" xfId="9" applyFont="1" applyFill="1" applyBorder="1" applyAlignment="1" applyProtection="1">
      <alignment horizontal="right"/>
    </xf>
    <xf numFmtId="186" fontId="23" fillId="3" borderId="45" xfId="9" applyFont="1" applyFill="1" applyBorder="1" applyProtection="1"/>
    <xf numFmtId="186" fontId="41" fillId="3" borderId="46" xfId="9" applyFont="1" applyFill="1" applyBorder="1" applyProtection="1"/>
    <xf numFmtId="186" fontId="26" fillId="3" borderId="47" xfId="9" applyFont="1" applyFill="1" applyBorder="1" applyProtection="1"/>
    <xf numFmtId="186" fontId="23" fillId="3" borderId="13" xfId="9" applyFont="1" applyFill="1" applyBorder="1" applyProtection="1"/>
    <xf numFmtId="186" fontId="23" fillId="3" borderId="0" xfId="9" applyFont="1" applyFill="1" applyProtection="1"/>
    <xf numFmtId="186" fontId="41" fillId="3" borderId="31" xfId="9" applyFont="1" applyFill="1" applyBorder="1" applyProtection="1"/>
    <xf numFmtId="186" fontId="26" fillId="3" borderId="24" xfId="9" applyFont="1" applyFill="1" applyBorder="1" applyProtection="1"/>
    <xf numFmtId="186" fontId="24" fillId="3" borderId="15" xfId="9" applyFont="1" applyFill="1" applyBorder="1" applyProtection="1"/>
    <xf numFmtId="186" fontId="23" fillId="3" borderId="12" xfId="9" applyFont="1" applyFill="1" applyBorder="1" applyAlignment="1" applyProtection="1">
      <alignment horizontal="center"/>
    </xf>
    <xf numFmtId="186" fontId="42" fillId="3" borderId="36" xfId="9" applyFont="1" applyFill="1" applyBorder="1" applyProtection="1"/>
    <xf numFmtId="186" fontId="23" fillId="3" borderId="37" xfId="9" applyFont="1" applyFill="1" applyBorder="1" applyProtection="1"/>
    <xf numFmtId="191" fontId="23" fillId="3" borderId="57" xfId="9" applyNumberFormat="1" applyFont="1" applyFill="1" applyBorder="1" applyProtection="1"/>
    <xf numFmtId="191" fontId="23" fillId="3" borderId="23" xfId="9" applyNumberFormat="1" applyFont="1" applyFill="1" applyBorder="1" applyProtection="1"/>
    <xf numFmtId="186" fontId="24" fillId="3" borderId="13" xfId="9" applyFont="1" applyFill="1" applyBorder="1" applyProtection="1"/>
    <xf numFmtId="186" fontId="15" fillId="2" borderId="23" xfId="9" applyFont="1" applyFill="1" applyBorder="1" applyProtection="1"/>
    <xf numFmtId="186" fontId="15" fillId="2" borderId="74" xfId="9" applyFont="1" applyFill="1" applyBorder="1" applyProtection="1"/>
    <xf numFmtId="191" fontId="11" fillId="2" borderId="23" xfId="9" applyNumberFormat="1" applyFont="1" applyFill="1" applyBorder="1" applyProtection="1"/>
    <xf numFmtId="191" fontId="11" fillId="2" borderId="24" xfId="9" applyNumberFormat="1" applyFont="1" applyFill="1" applyBorder="1" applyProtection="1"/>
    <xf numFmtId="0" fontId="42" fillId="2" borderId="15" xfId="0" applyFont="1" applyFill="1" applyBorder="1" applyProtection="1"/>
    <xf numFmtId="186" fontId="11" fillId="2" borderId="23" xfId="9" applyFont="1" applyFill="1" applyBorder="1" applyProtection="1"/>
    <xf numFmtId="186" fontId="11" fillId="2" borderId="24" xfId="9" applyFont="1" applyFill="1" applyBorder="1" applyProtection="1"/>
    <xf numFmtId="186" fontId="15" fillId="2" borderId="30" xfId="9" applyFont="1" applyFill="1" applyBorder="1" applyProtection="1"/>
    <xf numFmtId="186" fontId="11" fillId="2" borderId="37" xfId="9" applyFont="1" applyFill="1" applyBorder="1" applyProtection="1"/>
    <xf numFmtId="0" fontId="11" fillId="3" borderId="15" xfId="0" applyFont="1" applyFill="1" applyBorder="1" applyProtection="1"/>
    <xf numFmtId="186" fontId="26" fillId="3" borderId="23" xfId="9" applyFont="1" applyFill="1" applyBorder="1" applyProtection="1"/>
    <xf numFmtId="186" fontId="42" fillId="2" borderId="13" xfId="9" applyFont="1" applyFill="1" applyBorder="1" applyProtection="1"/>
    <xf numFmtId="186" fontId="11" fillId="2" borderId="30" xfId="9" applyFont="1" applyFill="1" applyBorder="1" applyProtection="1"/>
    <xf numFmtId="191" fontId="11" fillId="2" borderId="30" xfId="9" applyNumberFormat="1" applyFont="1" applyFill="1" applyBorder="1" applyProtection="1"/>
    <xf numFmtId="186" fontId="42" fillId="2" borderId="49" xfId="9" applyFont="1" applyFill="1" applyBorder="1" applyProtection="1"/>
    <xf numFmtId="186" fontId="11" fillId="2" borderId="27" xfId="9" applyFont="1" applyFill="1" applyBorder="1" applyProtection="1"/>
    <xf numFmtId="186" fontId="15" fillId="2" borderId="27" xfId="9" applyFont="1" applyFill="1" applyBorder="1" applyProtection="1"/>
    <xf numFmtId="186" fontId="42" fillId="2" borderId="50" xfId="9" applyFont="1" applyFill="1" applyBorder="1" applyProtection="1"/>
    <xf numFmtId="186" fontId="11" fillId="2" borderId="51" xfId="9" applyFont="1" applyFill="1" applyBorder="1" applyProtection="1"/>
    <xf numFmtId="186" fontId="15" fillId="2" borderId="75" xfId="9" applyFont="1" applyFill="1" applyBorder="1" applyProtection="1"/>
    <xf numFmtId="186" fontId="42" fillId="3" borderId="15" xfId="9" applyFont="1" applyFill="1" applyBorder="1" applyProtection="1"/>
    <xf numFmtId="186" fontId="15" fillId="2" borderId="24" xfId="9" applyFont="1" applyFill="1" applyBorder="1" applyProtection="1"/>
    <xf numFmtId="186" fontId="42" fillId="2" borderId="15" xfId="9" applyFont="1" applyFill="1" applyBorder="1" applyProtection="1"/>
    <xf numFmtId="186" fontId="44" fillId="2" borderId="50" xfId="9" applyFont="1" applyFill="1" applyBorder="1" applyProtection="1"/>
    <xf numFmtId="186" fontId="14" fillId="2" borderId="51" xfId="9" applyFont="1" applyFill="1" applyBorder="1" applyProtection="1"/>
    <xf numFmtId="186" fontId="14" fillId="2" borderId="12" xfId="9" applyFont="1" applyFill="1" applyBorder="1" applyProtection="1"/>
    <xf numFmtId="186" fontId="23" fillId="3" borderId="0" xfId="9" applyFont="1" applyFill="1" applyBorder="1" applyProtection="1"/>
    <xf numFmtId="191" fontId="6" fillId="0" borderId="0" xfId="9" applyNumberFormat="1" applyProtection="1"/>
    <xf numFmtId="191" fontId="14" fillId="2" borderId="23" xfId="9" applyNumberFormat="1" applyFont="1" applyFill="1" applyBorder="1" applyProtection="1"/>
    <xf numFmtId="186" fontId="14" fillId="2" borderId="23" xfId="9" applyFont="1" applyFill="1" applyBorder="1" applyProtection="1"/>
    <xf numFmtId="0" fontId="23" fillId="3" borderId="13" xfId="0" applyFont="1" applyFill="1" applyBorder="1" applyAlignment="1" applyProtection="1">
      <alignment horizontal="center"/>
    </xf>
    <xf numFmtId="191" fontId="24" fillId="3" borderId="76" xfId="0" applyNumberFormat="1" applyFont="1" applyFill="1" applyBorder="1" applyProtection="1"/>
    <xf numFmtId="0" fontId="24" fillId="3" borderId="15" xfId="0" applyFont="1" applyFill="1" applyBorder="1" applyAlignment="1" applyProtection="1">
      <alignment horizontal="center"/>
    </xf>
    <xf numFmtId="0" fontId="16" fillId="3" borderId="13" xfId="0" applyFont="1" applyFill="1" applyBorder="1" applyAlignment="1" applyProtection="1">
      <alignment horizontal="center"/>
    </xf>
    <xf numFmtId="0" fontId="24" fillId="3" borderId="13" xfId="0" applyFont="1" applyFill="1" applyBorder="1" applyAlignment="1" applyProtection="1">
      <alignment horizontal="center"/>
    </xf>
    <xf numFmtId="191" fontId="18" fillId="3" borderId="77" xfId="0" applyNumberFormat="1" applyFont="1" applyFill="1" applyBorder="1" applyProtection="1"/>
    <xf numFmtId="0" fontId="23" fillId="3" borderId="20" xfId="0" applyFont="1" applyFill="1" applyBorder="1" applyAlignment="1" applyProtection="1">
      <alignment horizontal="center"/>
    </xf>
    <xf numFmtId="0" fontId="24" fillId="3" borderId="40" xfId="0" applyFont="1" applyFill="1" applyBorder="1" applyAlignment="1" applyProtection="1">
      <alignment horizontal="center"/>
    </xf>
    <xf numFmtId="186" fontId="12" fillId="0" borderId="78" xfId="7" applyFont="1" applyFill="1" applyBorder="1" applyAlignment="1" applyProtection="1">
      <alignment horizontal="centerContinuous" vertical="center" wrapText="1"/>
      <protection hidden="1"/>
    </xf>
    <xf numFmtId="186" fontId="32" fillId="0" borderId="50" xfId="12" applyFont="1" applyBorder="1" applyAlignment="1" applyProtection="1">
      <alignment horizontal="centerContinuous" vertical="center"/>
      <protection hidden="1"/>
    </xf>
    <xf numFmtId="186" fontId="36" fillId="0" borderId="79" xfId="10" applyFont="1" applyFill="1" applyBorder="1" applyAlignment="1" applyProtection="1">
      <alignment horizontal="centerContinuous" vertical="center"/>
      <protection hidden="1"/>
    </xf>
    <xf numFmtId="186" fontId="19" fillId="0" borderId="13" xfId="12" applyFont="1" applyBorder="1" applyAlignment="1" applyProtection="1">
      <alignment vertical="center"/>
      <protection hidden="1"/>
    </xf>
    <xf numFmtId="186" fontId="15" fillId="0" borderId="16" xfId="12" applyFont="1" applyBorder="1" applyProtection="1">
      <protection hidden="1"/>
    </xf>
    <xf numFmtId="186" fontId="15" fillId="0" borderId="63" xfId="12" applyFont="1" applyBorder="1" applyAlignment="1" applyProtection="1">
      <alignment horizontal="centerContinuous" vertical="center"/>
      <protection hidden="1"/>
    </xf>
    <xf numFmtId="186" fontId="15" fillId="0" borderId="64" xfId="10" applyFont="1" applyBorder="1" applyAlignment="1" applyProtection="1">
      <alignment horizontal="centerContinuous" vertical="center"/>
      <protection hidden="1"/>
    </xf>
    <xf numFmtId="186" fontId="15" fillId="0" borderId="80" xfId="10" applyFont="1" applyBorder="1" applyAlignment="1" applyProtection="1">
      <alignment horizontal="centerContinuous" vertical="center"/>
      <protection hidden="1"/>
    </xf>
    <xf numFmtId="208" fontId="15" fillId="0" borderId="81" xfId="11" applyNumberFormat="1" applyFont="1" applyBorder="1" applyAlignment="1" applyProtection="1">
      <alignment horizontal="center"/>
      <protection hidden="1"/>
    </xf>
    <xf numFmtId="186" fontId="58" fillId="0" borderId="14" xfId="10" applyFont="1" applyBorder="1" applyProtection="1">
      <protection hidden="1"/>
    </xf>
    <xf numFmtId="0" fontId="0" fillId="0" borderId="0" xfId="0" applyProtection="1"/>
    <xf numFmtId="0" fontId="4" fillId="0" borderId="0" xfId="0" applyFont="1" applyProtection="1"/>
    <xf numFmtId="3" fontId="4" fillId="0" borderId="0" xfId="0" applyNumberFormat="1" applyFont="1" applyProtection="1"/>
    <xf numFmtId="0" fontId="4" fillId="0" borderId="19" xfId="0" applyFont="1" applyBorder="1"/>
    <xf numFmtId="0" fontId="4" fillId="0" borderId="0" xfId="0" applyFont="1"/>
    <xf numFmtId="0" fontId="4" fillId="0" borderId="82" xfId="0" applyFont="1" applyBorder="1"/>
    <xf numFmtId="0" fontId="4" fillId="0" borderId="83" xfId="0" applyFont="1" applyBorder="1"/>
    <xf numFmtId="0" fontId="4" fillId="0" borderId="12" xfId="0" applyFont="1" applyBorder="1"/>
    <xf numFmtId="0" fontId="4" fillId="0" borderId="19" xfId="0" applyFont="1" applyBorder="1" applyAlignment="1">
      <alignment horizontal="justify" wrapText="1"/>
    </xf>
    <xf numFmtId="0" fontId="4" fillId="0" borderId="19" xfId="0" applyFont="1" applyBorder="1" applyAlignment="1">
      <alignment wrapText="1"/>
    </xf>
    <xf numFmtId="0" fontId="4" fillId="0" borderId="25" xfId="0" applyFont="1" applyBorder="1" applyAlignment="1">
      <alignment wrapText="1"/>
    </xf>
    <xf numFmtId="0" fontId="4" fillId="3" borderId="25" xfId="0" applyFont="1" applyFill="1" applyBorder="1"/>
    <xf numFmtId="0" fontId="4" fillId="0" borderId="25" xfId="0" applyFont="1" applyBorder="1" applyAlignment="1">
      <alignment vertical="center"/>
    </xf>
    <xf numFmtId="0" fontId="37" fillId="0" borderId="13" xfId="0" applyFont="1" applyBorder="1" applyAlignment="1">
      <alignment horizontal="centerContinuous"/>
    </xf>
    <xf numFmtId="0" fontId="37" fillId="0" borderId="30" xfId="0" applyFont="1" applyBorder="1" applyAlignment="1">
      <alignment horizontal="centerContinuous"/>
    </xf>
    <xf numFmtId="0" fontId="37" fillId="0" borderId="30" xfId="0" applyFont="1" applyBorder="1"/>
    <xf numFmtId="0" fontId="37" fillId="0" borderId="0" xfId="0" applyFont="1"/>
    <xf numFmtId="0" fontId="37" fillId="0" borderId="15" xfId="0" applyFont="1" applyBorder="1" applyAlignment="1">
      <alignment horizontal="centerContinuous"/>
    </xf>
    <xf numFmtId="0" fontId="37" fillId="0" borderId="23" xfId="0" applyFont="1" applyBorder="1" applyAlignment="1">
      <alignment horizontal="centerContinuous"/>
    </xf>
    <xf numFmtId="0" fontId="37" fillId="0" borderId="23" xfId="0" applyFont="1" applyBorder="1"/>
    <xf numFmtId="3" fontId="4" fillId="0" borderId="23" xfId="0" applyNumberFormat="1" applyFont="1" applyFill="1" applyBorder="1" applyAlignment="1">
      <alignment horizontal="left"/>
    </xf>
    <xf numFmtId="0" fontId="0" fillId="3" borderId="0" xfId="0" applyFill="1"/>
    <xf numFmtId="0" fontId="0" fillId="0" borderId="0" xfId="0" applyBorder="1"/>
    <xf numFmtId="0" fontId="5" fillId="0" borderId="13" xfId="0" applyFont="1" applyBorder="1"/>
    <xf numFmtId="186" fontId="14" fillId="2" borderId="84" xfId="7" applyFont="1" applyFill="1" applyBorder="1" applyAlignment="1" applyProtection="1">
      <alignment horizontal="center" vertical="center"/>
      <protection hidden="1"/>
    </xf>
    <xf numFmtId="186" fontId="24" fillId="0" borderId="52" xfId="7" applyFont="1" applyFill="1" applyBorder="1" applyAlignment="1" applyProtection="1">
      <alignment vertical="center"/>
      <protection hidden="1"/>
    </xf>
    <xf numFmtId="186" fontId="24" fillId="0" borderId="85" xfId="7" applyFont="1" applyFill="1" applyBorder="1" applyAlignment="1" applyProtection="1">
      <alignment vertical="center"/>
      <protection hidden="1"/>
    </xf>
    <xf numFmtId="186" fontId="24" fillId="0" borderId="78" xfId="7" applyFont="1" applyFill="1" applyBorder="1" applyAlignment="1" applyProtection="1">
      <alignment vertical="center"/>
      <protection hidden="1"/>
    </xf>
    <xf numFmtId="205" fontId="43" fillId="3" borderId="86" xfId="0" applyNumberFormat="1" applyFont="1" applyFill="1" applyBorder="1" applyAlignment="1" applyProtection="1">
      <alignment shrinkToFit="1"/>
      <protection locked="0"/>
    </xf>
    <xf numFmtId="205" fontId="43" fillId="3" borderId="33" xfId="0" applyNumberFormat="1" applyFont="1" applyFill="1" applyBorder="1" applyAlignment="1" applyProtection="1">
      <alignment shrinkToFit="1"/>
      <protection locked="0"/>
    </xf>
    <xf numFmtId="205" fontId="41" fillId="3" borderId="47" xfId="0" applyNumberFormat="1" applyFont="1" applyFill="1" applyBorder="1" applyAlignment="1" applyProtection="1">
      <alignment shrinkToFit="1"/>
      <protection locked="0"/>
    </xf>
    <xf numFmtId="205" fontId="41" fillId="4" borderId="47" xfId="0" applyNumberFormat="1" applyFont="1" applyFill="1" applyBorder="1" applyAlignment="1" applyProtection="1">
      <alignment shrinkToFit="1"/>
      <protection locked="0"/>
    </xf>
    <xf numFmtId="205" fontId="41" fillId="3" borderId="86" xfId="0" applyNumberFormat="1" applyFont="1" applyFill="1" applyBorder="1" applyAlignment="1" applyProtection="1">
      <alignment shrinkToFit="1"/>
      <protection locked="0"/>
    </xf>
    <xf numFmtId="205" fontId="41" fillId="3" borderId="87" xfId="0" applyNumberFormat="1" applyFont="1" applyFill="1" applyBorder="1" applyAlignment="1" applyProtection="1">
      <alignment shrinkToFit="1"/>
      <protection locked="0"/>
    </xf>
    <xf numFmtId="205" fontId="41" fillId="3" borderId="35" xfId="0" applyNumberFormat="1" applyFont="1" applyFill="1" applyBorder="1" applyAlignment="1" applyProtection="1">
      <alignment shrinkToFit="1"/>
      <protection locked="0"/>
    </xf>
    <xf numFmtId="205" fontId="43" fillId="3" borderId="88" xfId="0" applyNumberFormat="1" applyFont="1" applyFill="1" applyBorder="1" applyAlignment="1" applyProtection="1">
      <alignment shrinkToFit="1"/>
      <protection locked="0"/>
    </xf>
    <xf numFmtId="205" fontId="43" fillId="3" borderId="48" xfId="0" applyNumberFormat="1" applyFont="1" applyFill="1" applyBorder="1" applyAlignment="1" applyProtection="1">
      <alignment shrinkToFit="1"/>
      <protection locked="0"/>
    </xf>
    <xf numFmtId="205" fontId="41" fillId="3" borderId="24" xfId="0" applyNumberFormat="1" applyFont="1" applyFill="1" applyBorder="1" applyAlignment="1" applyProtection="1">
      <alignment shrinkToFit="1"/>
      <protection locked="0"/>
    </xf>
    <xf numFmtId="205" fontId="41" fillId="4" borderId="24" xfId="0" applyNumberFormat="1" applyFont="1" applyFill="1" applyBorder="1" applyAlignment="1" applyProtection="1">
      <alignment shrinkToFit="1"/>
      <protection locked="0"/>
    </xf>
    <xf numFmtId="205" fontId="41" fillId="3" borderId="88" xfId="0" applyNumberFormat="1" applyFont="1" applyFill="1" applyBorder="1" applyAlignment="1" applyProtection="1">
      <alignment shrinkToFit="1"/>
      <protection locked="0"/>
    </xf>
    <xf numFmtId="205" fontId="41" fillId="3" borderId="89" xfId="0" applyNumberFormat="1" applyFont="1" applyFill="1" applyBorder="1" applyAlignment="1" applyProtection="1">
      <alignment shrinkToFit="1"/>
      <protection locked="0"/>
    </xf>
    <xf numFmtId="205" fontId="41" fillId="3" borderId="76" xfId="0" applyNumberFormat="1" applyFont="1" applyFill="1" applyBorder="1" applyAlignment="1" applyProtection="1">
      <alignment shrinkToFit="1"/>
      <protection locked="0"/>
    </xf>
    <xf numFmtId="205" fontId="43" fillId="3" borderId="25" xfId="0" applyNumberFormat="1" applyFont="1" applyFill="1" applyBorder="1" applyAlignment="1" applyProtection="1">
      <alignment shrinkToFit="1"/>
      <protection locked="0"/>
    </xf>
    <xf numFmtId="205" fontId="41" fillId="3" borderId="23" xfId="0" applyNumberFormat="1" applyFont="1" applyFill="1" applyBorder="1" applyAlignment="1" applyProtection="1">
      <alignment shrinkToFit="1"/>
      <protection locked="0"/>
    </xf>
    <xf numFmtId="205" fontId="41" fillId="4" borderId="23" xfId="0" applyNumberFormat="1" applyFont="1" applyFill="1" applyBorder="1" applyAlignment="1" applyProtection="1">
      <alignment shrinkToFit="1"/>
      <protection locked="0"/>
    </xf>
    <xf numFmtId="205" fontId="41" fillId="3" borderId="74" xfId="0" applyNumberFormat="1" applyFont="1" applyFill="1" applyBorder="1" applyAlignment="1" applyProtection="1">
      <alignment shrinkToFit="1"/>
      <protection locked="0"/>
    </xf>
    <xf numFmtId="205" fontId="41" fillId="3" borderId="90" xfId="0" applyNumberFormat="1" applyFont="1" applyFill="1" applyBorder="1" applyAlignment="1" applyProtection="1">
      <alignment shrinkToFit="1"/>
      <protection locked="0"/>
    </xf>
    <xf numFmtId="205" fontId="41" fillId="3" borderId="91" xfId="0" applyNumberFormat="1" applyFont="1" applyFill="1" applyBorder="1" applyAlignment="1" applyProtection="1">
      <alignment shrinkToFit="1"/>
      <protection locked="0"/>
    </xf>
    <xf numFmtId="205" fontId="43" fillId="3" borderId="92" xfId="0" applyNumberFormat="1" applyFont="1" applyFill="1" applyBorder="1" applyAlignment="1" applyProtection="1">
      <alignment shrinkToFit="1"/>
    </xf>
    <xf numFmtId="205" fontId="43" fillId="3" borderId="25" xfId="0" applyNumberFormat="1" applyFont="1" applyFill="1" applyBorder="1" applyAlignment="1" applyProtection="1">
      <alignment shrinkToFit="1"/>
    </xf>
    <xf numFmtId="205" fontId="41" fillId="3" borderId="25" xfId="0" applyNumberFormat="1" applyFont="1" applyFill="1" applyBorder="1" applyAlignment="1" applyProtection="1">
      <alignment shrinkToFit="1"/>
    </xf>
    <xf numFmtId="205" fontId="41" fillId="4" borderId="25" xfId="0" applyNumberFormat="1" applyFont="1" applyFill="1" applyBorder="1" applyAlignment="1" applyProtection="1">
      <alignment shrinkToFit="1"/>
    </xf>
    <xf numFmtId="205" fontId="41" fillId="3" borderId="93" xfId="0" applyNumberFormat="1" applyFont="1" applyFill="1" applyBorder="1" applyAlignment="1" applyProtection="1">
      <alignment shrinkToFit="1"/>
    </xf>
    <xf numFmtId="205" fontId="41" fillId="3" borderId="94" xfId="0" applyNumberFormat="1" applyFont="1" applyFill="1" applyBorder="1" applyAlignment="1" applyProtection="1">
      <alignment shrinkToFit="1"/>
    </xf>
    <xf numFmtId="205" fontId="59" fillId="3" borderId="91" xfId="0" applyNumberFormat="1" applyFont="1" applyFill="1" applyBorder="1" applyAlignment="1" applyProtection="1">
      <alignment shrinkToFit="1"/>
    </xf>
    <xf numFmtId="205" fontId="43" fillId="3" borderId="95" xfId="0" applyNumberFormat="1" applyFont="1" applyFill="1" applyBorder="1" applyAlignment="1" applyProtection="1">
      <alignment shrinkToFit="1"/>
      <protection locked="0"/>
    </xf>
    <xf numFmtId="205" fontId="41" fillId="3" borderId="96" xfId="0" applyNumberFormat="1" applyFont="1" applyFill="1" applyBorder="1" applyAlignment="1" applyProtection="1">
      <alignment shrinkToFit="1"/>
      <protection locked="0"/>
    </xf>
    <xf numFmtId="205" fontId="43" fillId="3" borderId="57" xfId="0" applyNumberFormat="1" applyFont="1" applyFill="1" applyBorder="1" applyAlignment="1" applyProtection="1">
      <alignment shrinkToFit="1"/>
    </xf>
    <xf numFmtId="205" fontId="41" fillId="3" borderId="37" xfId="0" applyNumberFormat="1" applyFont="1" applyFill="1" applyBorder="1" applyAlignment="1" applyProtection="1">
      <alignment shrinkToFit="1"/>
    </xf>
    <xf numFmtId="205" fontId="60" fillId="4" borderId="37" xfId="0" applyNumberFormat="1" applyFont="1" applyFill="1" applyBorder="1" applyAlignment="1" applyProtection="1">
      <alignment shrinkToFit="1"/>
    </xf>
    <xf numFmtId="205" fontId="41" fillId="3" borderId="92" xfId="0" applyNumberFormat="1" applyFont="1" applyFill="1" applyBorder="1" applyAlignment="1" applyProtection="1">
      <alignment shrinkToFit="1"/>
    </xf>
    <xf numFmtId="205" fontId="41" fillId="3" borderId="97" xfId="0" applyNumberFormat="1" applyFont="1" applyFill="1" applyBorder="1" applyAlignment="1" applyProtection="1">
      <alignment shrinkToFit="1"/>
    </xf>
    <xf numFmtId="205" fontId="41" fillId="3" borderId="77" xfId="0" applyNumberFormat="1" applyFont="1" applyFill="1" applyBorder="1" applyAlignment="1" applyProtection="1">
      <alignment shrinkToFit="1"/>
    </xf>
    <xf numFmtId="205" fontId="43" fillId="3" borderId="74" xfId="0" applyNumberFormat="1" applyFont="1" applyFill="1" applyBorder="1" applyAlignment="1" applyProtection="1">
      <alignment shrinkToFit="1"/>
      <protection locked="0"/>
    </xf>
    <xf numFmtId="205" fontId="43" fillId="3" borderId="74" xfId="0" applyNumberFormat="1" applyFont="1" applyFill="1" applyBorder="1" applyAlignment="1" applyProtection="1">
      <alignment shrinkToFit="1"/>
    </xf>
    <xf numFmtId="205" fontId="41" fillId="3" borderId="23" xfId="0" applyNumberFormat="1" applyFont="1" applyFill="1" applyBorder="1" applyAlignment="1" applyProtection="1">
      <alignment shrinkToFit="1"/>
    </xf>
    <xf numFmtId="205" fontId="41" fillId="3" borderId="74" xfId="0" applyNumberFormat="1" applyFont="1" applyFill="1" applyBorder="1" applyAlignment="1" applyProtection="1">
      <alignment shrinkToFit="1"/>
    </xf>
    <xf numFmtId="205" fontId="41" fillId="3" borderId="90" xfId="0" applyNumberFormat="1" applyFont="1" applyFill="1" applyBorder="1" applyAlignment="1" applyProtection="1">
      <alignment shrinkToFit="1"/>
    </xf>
    <xf numFmtId="205" fontId="41" fillId="3" borderId="91" xfId="0" applyNumberFormat="1" applyFont="1" applyFill="1" applyBorder="1" applyAlignment="1" applyProtection="1">
      <alignment shrinkToFit="1"/>
    </xf>
    <xf numFmtId="205" fontId="61" fillId="3" borderId="88" xfId="8" applyNumberFormat="1" applyFont="1" applyFill="1" applyBorder="1" applyAlignment="1" applyProtection="1">
      <alignment shrinkToFit="1"/>
      <protection locked="0"/>
    </xf>
    <xf numFmtId="205" fontId="43" fillId="3" borderId="28" xfId="0" applyNumberFormat="1" applyFont="1" applyFill="1" applyBorder="1" applyAlignment="1" applyProtection="1">
      <alignment shrinkToFit="1"/>
      <protection locked="0"/>
    </xf>
    <xf numFmtId="205" fontId="43" fillId="3" borderId="60" xfId="0" applyNumberFormat="1" applyFont="1" applyFill="1" applyBorder="1" applyAlignment="1" applyProtection="1">
      <alignment shrinkToFit="1"/>
      <protection locked="0"/>
    </xf>
    <xf numFmtId="205" fontId="41" fillId="3" borderId="27" xfId="0" applyNumberFormat="1" applyFont="1" applyFill="1" applyBorder="1" applyAlignment="1" applyProtection="1">
      <alignment shrinkToFit="1"/>
      <protection locked="0"/>
    </xf>
    <xf numFmtId="205" fontId="41" fillId="4" borderId="27" xfId="0" applyNumberFormat="1" applyFont="1" applyFill="1" applyBorder="1" applyAlignment="1" applyProtection="1">
      <alignment shrinkToFit="1"/>
      <protection locked="0"/>
    </xf>
    <xf numFmtId="205" fontId="41" fillId="3" borderId="28" xfId="0" applyNumberFormat="1" applyFont="1" applyFill="1" applyBorder="1" applyAlignment="1" applyProtection="1">
      <alignment shrinkToFit="1"/>
      <protection locked="0"/>
    </xf>
    <xf numFmtId="205" fontId="41" fillId="3" borderId="98" xfId="0" applyNumberFormat="1" applyFont="1" applyFill="1" applyBorder="1" applyAlignment="1" applyProtection="1">
      <alignment shrinkToFit="1"/>
      <protection locked="0"/>
    </xf>
    <xf numFmtId="205" fontId="41" fillId="3" borderId="99" xfId="0" applyNumberFormat="1" applyFont="1" applyFill="1" applyBorder="1" applyAlignment="1" applyProtection="1">
      <alignment shrinkToFit="1"/>
      <protection locked="0"/>
    </xf>
    <xf numFmtId="205" fontId="43" fillId="3" borderId="75" xfId="0" applyNumberFormat="1" applyFont="1" applyFill="1" applyBorder="1" applyAlignment="1" applyProtection="1">
      <alignment shrinkToFit="1"/>
    </xf>
    <xf numFmtId="205" fontId="43" fillId="3" borderId="100" xfId="0" applyNumberFormat="1" applyFont="1" applyFill="1" applyBorder="1" applyAlignment="1" applyProtection="1">
      <alignment shrinkToFit="1"/>
    </xf>
    <xf numFmtId="205" fontId="43" fillId="3" borderId="101" xfId="0" applyNumberFormat="1" applyFont="1" applyFill="1" applyBorder="1" applyAlignment="1" applyProtection="1">
      <alignment shrinkToFit="1"/>
    </xf>
    <xf numFmtId="205" fontId="43" fillId="4" borderId="101" xfId="0" applyNumberFormat="1" applyFont="1" applyFill="1" applyBorder="1" applyAlignment="1" applyProtection="1">
      <alignment shrinkToFit="1"/>
    </xf>
    <xf numFmtId="205" fontId="43" fillId="3" borderId="102" xfId="0" applyNumberFormat="1" applyFont="1" applyFill="1" applyBorder="1" applyAlignment="1" applyProtection="1">
      <alignment shrinkToFit="1"/>
    </xf>
    <xf numFmtId="205" fontId="43" fillId="3" borderId="103" xfId="0" applyNumberFormat="1" applyFont="1" applyFill="1" applyBorder="1" applyAlignment="1" applyProtection="1">
      <alignment shrinkToFit="1"/>
    </xf>
    <xf numFmtId="205" fontId="41" fillId="3" borderId="104" xfId="0" applyNumberFormat="1" applyFont="1" applyFill="1" applyBorder="1" applyAlignment="1" applyProtection="1">
      <alignment shrinkToFit="1"/>
    </xf>
    <xf numFmtId="205" fontId="43" fillId="3" borderId="54" xfId="0" applyNumberFormat="1" applyFont="1" applyFill="1" applyBorder="1" applyAlignment="1" applyProtection="1">
      <alignment shrinkToFit="1"/>
      <protection locked="0"/>
    </xf>
    <xf numFmtId="205" fontId="41" fillId="3" borderId="37" xfId="0" applyNumberFormat="1" applyFont="1" applyFill="1" applyBorder="1" applyAlignment="1" applyProtection="1">
      <alignment shrinkToFit="1"/>
      <protection locked="0"/>
    </xf>
    <xf numFmtId="205" fontId="41" fillId="4" borderId="37" xfId="0" applyNumberFormat="1" applyFont="1" applyFill="1" applyBorder="1" applyAlignment="1" applyProtection="1">
      <alignment shrinkToFit="1"/>
      <protection locked="0"/>
    </xf>
    <xf numFmtId="205" fontId="41" fillId="3" borderId="92" xfId="0" applyNumberFormat="1" applyFont="1" applyFill="1" applyBorder="1" applyAlignment="1" applyProtection="1">
      <alignment shrinkToFit="1"/>
      <protection locked="0"/>
    </xf>
    <xf numFmtId="205" fontId="41" fillId="3" borderId="97" xfId="0" applyNumberFormat="1" applyFont="1" applyFill="1" applyBorder="1" applyAlignment="1" applyProtection="1">
      <alignment shrinkToFit="1"/>
      <protection locked="0"/>
    </xf>
    <xf numFmtId="205" fontId="43" fillId="3" borderId="54" xfId="0" applyNumberFormat="1" applyFont="1" applyFill="1" applyBorder="1" applyAlignment="1" applyProtection="1">
      <alignment shrinkToFit="1"/>
    </xf>
    <xf numFmtId="205" fontId="43" fillId="4" borderId="73" xfId="0" applyNumberFormat="1" applyFont="1" applyFill="1" applyBorder="1" applyAlignment="1" applyProtection="1">
      <alignment shrinkToFit="1"/>
    </xf>
    <xf numFmtId="205" fontId="60" fillId="3" borderId="75" xfId="0" applyNumberFormat="1" applyFont="1" applyFill="1" applyBorder="1" applyAlignment="1" applyProtection="1">
      <alignment shrinkToFit="1"/>
    </xf>
    <xf numFmtId="205" fontId="60" fillId="3" borderId="105" xfId="0" applyNumberFormat="1" applyFont="1" applyFill="1" applyBorder="1" applyAlignment="1" applyProtection="1">
      <alignment shrinkToFit="1"/>
    </xf>
    <xf numFmtId="205" fontId="60" fillId="4" borderId="105" xfId="0" applyNumberFormat="1" applyFont="1" applyFill="1" applyBorder="1" applyAlignment="1" applyProtection="1">
      <alignment shrinkToFit="1"/>
    </xf>
    <xf numFmtId="205" fontId="60" fillId="3" borderId="51" xfId="0" applyNumberFormat="1" applyFont="1" applyFill="1" applyBorder="1" applyAlignment="1" applyProtection="1">
      <alignment shrinkToFit="1"/>
    </xf>
    <xf numFmtId="205" fontId="60" fillId="3" borderId="106" xfId="0" applyNumberFormat="1" applyFont="1" applyFill="1" applyBorder="1" applyAlignment="1" applyProtection="1">
      <alignment shrinkToFit="1"/>
    </xf>
    <xf numFmtId="205" fontId="60" fillId="3" borderId="103" xfId="0" applyNumberFormat="1" applyFont="1" applyFill="1" applyBorder="1" applyAlignment="1" applyProtection="1">
      <alignment shrinkToFit="1"/>
    </xf>
    <xf numFmtId="205" fontId="60" fillId="3" borderId="104" xfId="0" applyNumberFormat="1" applyFont="1" applyFill="1" applyBorder="1" applyAlignment="1" applyProtection="1">
      <alignment shrinkToFit="1"/>
    </xf>
    <xf numFmtId="205" fontId="61" fillId="3" borderId="12" xfId="8" applyNumberFormat="1" applyFont="1" applyFill="1" applyBorder="1" applyAlignment="1" applyProtection="1">
      <alignment shrinkToFit="1"/>
      <protection locked="0"/>
    </xf>
    <xf numFmtId="205" fontId="61" fillId="3" borderId="0" xfId="8" applyNumberFormat="1" applyFont="1" applyFill="1" applyAlignment="1" applyProtection="1">
      <alignment shrinkToFit="1"/>
      <protection locked="0"/>
    </xf>
    <xf numFmtId="205" fontId="61" fillId="4" borderId="0" xfId="8" applyNumberFormat="1" applyFont="1" applyFill="1" applyAlignment="1" applyProtection="1">
      <alignment shrinkToFit="1"/>
      <protection locked="0"/>
    </xf>
    <xf numFmtId="205" fontId="43" fillId="3" borderId="93" xfId="0" applyNumberFormat="1" applyFont="1" applyFill="1" applyBorder="1" applyAlignment="1" applyProtection="1">
      <alignment shrinkToFit="1"/>
      <protection locked="0"/>
    </xf>
    <xf numFmtId="205" fontId="41" fillId="3" borderId="107" xfId="0" applyNumberFormat="1" applyFont="1" applyFill="1" applyBorder="1" applyAlignment="1" applyProtection="1">
      <alignment shrinkToFit="1"/>
      <protection locked="0"/>
    </xf>
    <xf numFmtId="205" fontId="59" fillId="3" borderId="108" xfId="0" applyNumberFormat="1" applyFont="1" applyFill="1" applyBorder="1" applyAlignment="1" applyProtection="1">
      <alignment shrinkToFit="1"/>
      <protection locked="0"/>
    </xf>
    <xf numFmtId="205" fontId="59" fillId="3" borderId="91" xfId="0" applyNumberFormat="1" applyFont="1" applyFill="1" applyBorder="1" applyAlignment="1" applyProtection="1">
      <alignment shrinkToFit="1"/>
      <protection locked="0"/>
    </xf>
    <xf numFmtId="205" fontId="43" fillId="3" borderId="109" xfId="0" applyNumberFormat="1" applyFont="1" applyFill="1" applyBorder="1" applyAlignment="1" applyProtection="1">
      <alignment shrinkToFit="1"/>
      <protection locked="0"/>
    </xf>
    <xf numFmtId="205" fontId="59" fillId="3" borderId="76" xfId="0" applyNumberFormat="1" applyFont="1" applyFill="1" applyBorder="1" applyAlignment="1" applyProtection="1">
      <alignment shrinkToFit="1"/>
      <protection locked="0"/>
    </xf>
    <xf numFmtId="205" fontId="41" fillId="3" borderId="94" xfId="0" applyNumberFormat="1" applyFont="1" applyFill="1" applyBorder="1" applyAlignment="1" applyProtection="1">
      <alignment shrinkToFit="1"/>
      <protection locked="0"/>
    </xf>
    <xf numFmtId="205" fontId="60" fillId="3" borderId="93" xfId="0" applyNumberFormat="1" applyFont="1" applyFill="1" applyBorder="1" applyAlignment="1" applyProtection="1">
      <alignment shrinkToFit="1"/>
    </xf>
    <xf numFmtId="205" fontId="60" fillId="3" borderId="25" xfId="0" applyNumberFormat="1" applyFont="1" applyFill="1" applyBorder="1" applyAlignment="1" applyProtection="1">
      <alignment shrinkToFit="1"/>
    </xf>
    <xf numFmtId="205" fontId="60" fillId="3" borderId="94" xfId="0" applyNumberFormat="1" applyFont="1" applyFill="1" applyBorder="1" applyAlignment="1" applyProtection="1">
      <alignment shrinkToFit="1"/>
    </xf>
    <xf numFmtId="205" fontId="60" fillId="3" borderId="91" xfId="0" applyNumberFormat="1" applyFont="1" applyFill="1" applyBorder="1" applyAlignment="1" applyProtection="1">
      <alignment shrinkToFit="1"/>
    </xf>
    <xf numFmtId="205" fontId="60" fillId="3" borderId="109" xfId="0" applyNumberFormat="1" applyFont="1" applyFill="1" applyBorder="1" applyAlignment="1" applyProtection="1">
      <alignment shrinkToFit="1"/>
      <protection locked="0"/>
    </xf>
    <xf numFmtId="205" fontId="60" fillId="3" borderId="24" xfId="0" applyNumberFormat="1" applyFont="1" applyFill="1" applyBorder="1" applyAlignment="1" applyProtection="1">
      <alignment shrinkToFit="1"/>
      <protection locked="0"/>
    </xf>
    <xf numFmtId="205" fontId="60" fillId="4" borderId="24" xfId="0" applyNumberFormat="1" applyFont="1" applyFill="1" applyBorder="1" applyAlignment="1" applyProtection="1">
      <alignment shrinkToFit="1"/>
      <protection locked="0"/>
    </xf>
    <xf numFmtId="205" fontId="60" fillId="3" borderId="88" xfId="0" applyNumberFormat="1" applyFont="1" applyFill="1" applyBorder="1" applyAlignment="1" applyProtection="1">
      <alignment shrinkToFit="1"/>
      <protection locked="0"/>
    </xf>
    <xf numFmtId="205" fontId="60" fillId="3" borderId="110" xfId="0" applyNumberFormat="1" applyFont="1" applyFill="1" applyBorder="1" applyAlignment="1" applyProtection="1">
      <alignment shrinkToFit="1"/>
      <protection locked="0"/>
    </xf>
    <xf numFmtId="205" fontId="60" fillId="3" borderId="76" xfId="0" applyNumberFormat="1" applyFont="1" applyFill="1" applyBorder="1" applyAlignment="1" applyProtection="1">
      <alignment shrinkToFit="1"/>
      <protection locked="0"/>
    </xf>
    <xf numFmtId="205" fontId="60" fillId="3" borderId="111" xfId="0" applyNumberFormat="1" applyFont="1" applyFill="1" applyBorder="1" applyAlignment="1" applyProtection="1">
      <alignment shrinkToFit="1"/>
    </xf>
    <xf numFmtId="205" fontId="60" fillId="3" borderId="37" xfId="0" applyNumberFormat="1" applyFont="1" applyFill="1" applyBorder="1" applyAlignment="1" applyProtection="1">
      <alignment shrinkToFit="1"/>
    </xf>
    <xf numFmtId="205" fontId="60" fillId="3" borderId="92" xfId="0" applyNumberFormat="1" applyFont="1" applyFill="1" applyBorder="1" applyAlignment="1" applyProtection="1">
      <alignment shrinkToFit="1"/>
    </xf>
    <xf numFmtId="205" fontId="60" fillId="3" borderId="112" xfId="0" applyNumberFormat="1" applyFont="1" applyFill="1" applyBorder="1" applyAlignment="1" applyProtection="1">
      <alignment shrinkToFit="1"/>
    </xf>
    <xf numFmtId="205" fontId="60" fillId="3" borderId="77" xfId="0" applyNumberFormat="1" applyFont="1" applyFill="1" applyBorder="1" applyAlignment="1" applyProtection="1">
      <alignment shrinkToFit="1"/>
    </xf>
    <xf numFmtId="205" fontId="60" fillId="3" borderId="107" xfId="0" applyNumberFormat="1" applyFont="1" applyFill="1" applyBorder="1" applyAlignment="1" applyProtection="1">
      <alignment shrinkToFit="1"/>
    </xf>
    <xf numFmtId="205" fontId="60" fillId="3" borderId="107" xfId="0" applyNumberFormat="1" applyFont="1" applyFill="1" applyBorder="1" applyAlignment="1" applyProtection="1">
      <alignment shrinkToFit="1"/>
      <protection locked="0"/>
    </xf>
    <xf numFmtId="205" fontId="60" fillId="3" borderId="93" xfId="0" applyNumberFormat="1" applyFont="1" applyFill="1" applyBorder="1" applyAlignment="1" applyProtection="1">
      <alignment shrinkToFit="1"/>
      <protection locked="0"/>
    </xf>
    <xf numFmtId="205" fontId="60" fillId="3" borderId="23" xfId="0" applyNumberFormat="1" applyFont="1" applyFill="1" applyBorder="1" applyAlignment="1" applyProtection="1">
      <alignment shrinkToFit="1"/>
      <protection locked="0"/>
    </xf>
    <xf numFmtId="205" fontId="60" fillId="4" borderId="23" xfId="0" applyNumberFormat="1" applyFont="1" applyFill="1" applyBorder="1" applyAlignment="1" applyProtection="1">
      <alignment shrinkToFit="1"/>
      <protection locked="0"/>
    </xf>
    <xf numFmtId="205" fontId="60" fillId="3" borderId="74" xfId="0" applyNumberFormat="1" applyFont="1" applyFill="1" applyBorder="1" applyAlignment="1" applyProtection="1">
      <alignment shrinkToFit="1"/>
      <protection locked="0"/>
    </xf>
    <xf numFmtId="205" fontId="60" fillId="3" borderId="94" xfId="0" applyNumberFormat="1" applyFont="1" applyFill="1" applyBorder="1" applyAlignment="1" applyProtection="1">
      <alignment shrinkToFit="1"/>
      <protection locked="0"/>
    </xf>
    <xf numFmtId="205" fontId="60" fillId="3" borderId="91" xfId="0" applyNumberFormat="1" applyFont="1" applyFill="1" applyBorder="1" applyAlignment="1" applyProtection="1">
      <alignment shrinkToFit="1"/>
      <protection locked="0"/>
    </xf>
    <xf numFmtId="205" fontId="60" fillId="3" borderId="23" xfId="0" applyNumberFormat="1" applyFont="1" applyFill="1" applyBorder="1" applyAlignment="1" applyProtection="1">
      <alignment shrinkToFit="1"/>
    </xf>
    <xf numFmtId="205" fontId="60" fillId="3" borderId="74" xfId="0" applyNumberFormat="1" applyFont="1" applyFill="1" applyBorder="1" applyAlignment="1" applyProtection="1">
      <alignment shrinkToFit="1"/>
    </xf>
    <xf numFmtId="205" fontId="43" fillId="3" borderId="111" xfId="0" applyNumberFormat="1" applyFont="1" applyFill="1" applyBorder="1" applyAlignment="1" applyProtection="1">
      <alignment shrinkToFit="1"/>
    </xf>
    <xf numFmtId="205" fontId="41" fillId="3" borderId="112" xfId="0" applyNumberFormat="1" applyFont="1" applyFill="1" applyBorder="1" applyAlignment="1" applyProtection="1">
      <alignment shrinkToFit="1"/>
    </xf>
    <xf numFmtId="205" fontId="59" fillId="3" borderId="77" xfId="0" applyNumberFormat="1" applyFont="1" applyFill="1" applyBorder="1" applyAlignment="1" applyProtection="1">
      <alignment shrinkToFit="1"/>
    </xf>
    <xf numFmtId="205" fontId="41" fillId="3" borderId="110" xfId="0" applyNumberFormat="1" applyFont="1" applyFill="1" applyBorder="1" applyAlignment="1" applyProtection="1">
      <alignment shrinkToFit="1"/>
      <protection locked="0"/>
    </xf>
    <xf numFmtId="205" fontId="60" fillId="3" borderId="21" xfId="0" applyNumberFormat="1" applyFont="1" applyFill="1" applyBorder="1" applyAlignment="1" applyProtection="1">
      <alignment shrinkToFit="1"/>
      <protection locked="0"/>
    </xf>
    <xf numFmtId="205" fontId="60" fillId="3" borderId="30" xfId="0" applyNumberFormat="1" applyFont="1" applyFill="1" applyBorder="1" applyAlignment="1" applyProtection="1">
      <alignment shrinkToFit="1"/>
      <protection locked="0"/>
    </xf>
    <xf numFmtId="205" fontId="60" fillId="4" borderId="30" xfId="0" applyNumberFormat="1" applyFont="1" applyFill="1" applyBorder="1" applyAlignment="1" applyProtection="1">
      <alignment shrinkToFit="1"/>
      <protection locked="0"/>
    </xf>
    <xf numFmtId="205" fontId="60" fillId="3" borderId="54" xfId="0" applyNumberFormat="1" applyFont="1" applyFill="1" applyBorder="1" applyAlignment="1" applyProtection="1">
      <alignment shrinkToFit="1"/>
      <protection locked="0"/>
    </xf>
    <xf numFmtId="205" fontId="60" fillId="3" borderId="113" xfId="0" applyNumberFormat="1" applyFont="1" applyFill="1" applyBorder="1" applyAlignment="1" applyProtection="1">
      <alignment shrinkToFit="1"/>
      <protection locked="0"/>
    </xf>
    <xf numFmtId="205" fontId="60" fillId="3" borderId="114" xfId="0" applyNumberFormat="1" applyFont="1" applyFill="1" applyBorder="1" applyAlignment="1" applyProtection="1">
      <alignment shrinkToFit="1"/>
      <protection locked="0"/>
    </xf>
    <xf numFmtId="205" fontId="60" fillId="3" borderId="112" xfId="0" applyNumberFormat="1" applyFont="1" applyFill="1" applyBorder="1" applyAlignment="1" applyProtection="1">
      <alignment shrinkToFit="1"/>
      <protection locked="0"/>
    </xf>
    <xf numFmtId="205" fontId="60" fillId="3" borderId="115" xfId="0" applyNumberFormat="1" applyFont="1" applyFill="1" applyBorder="1" applyAlignment="1" applyProtection="1">
      <alignment shrinkToFit="1"/>
    </xf>
    <xf numFmtId="205" fontId="60" fillId="3" borderId="116" xfId="0" applyNumberFormat="1" applyFont="1" applyFill="1" applyBorder="1" applyAlignment="1" applyProtection="1">
      <alignment shrinkToFit="1"/>
    </xf>
    <xf numFmtId="205" fontId="41" fillId="3" borderId="86" xfId="9" applyNumberFormat="1" applyFont="1" applyFill="1" applyBorder="1" applyAlignment="1" applyProtection="1">
      <alignment shrinkToFit="1"/>
      <protection locked="0"/>
    </xf>
    <xf numFmtId="205" fontId="41" fillId="3" borderId="33" xfId="9" applyNumberFormat="1" applyFont="1" applyFill="1" applyBorder="1" applyAlignment="1" applyProtection="1">
      <alignment shrinkToFit="1"/>
      <protection locked="0"/>
    </xf>
    <xf numFmtId="205" fontId="41" fillId="5" borderId="33" xfId="9" applyNumberFormat="1" applyFont="1" applyFill="1" applyBorder="1" applyAlignment="1" applyProtection="1">
      <alignment shrinkToFit="1"/>
      <protection locked="0"/>
    </xf>
    <xf numFmtId="205" fontId="41" fillId="3" borderId="117" xfId="9" applyNumberFormat="1" applyFont="1" applyFill="1" applyBorder="1" applyAlignment="1" applyProtection="1">
      <alignment shrinkToFit="1"/>
      <protection locked="0"/>
    </xf>
    <xf numFmtId="205" fontId="41" fillId="3" borderId="107" xfId="9" applyNumberFormat="1" applyFont="1" applyFill="1" applyBorder="1" applyAlignment="1" applyProtection="1">
      <alignment shrinkToFit="1"/>
      <protection locked="0"/>
    </xf>
    <xf numFmtId="205" fontId="59" fillId="3" borderId="35" xfId="9" applyNumberFormat="1" applyFont="1" applyFill="1" applyBorder="1" applyAlignment="1" applyProtection="1">
      <alignment shrinkToFit="1"/>
    </xf>
    <xf numFmtId="205" fontId="41" fillId="3" borderId="88" xfId="9" applyNumberFormat="1" applyFont="1" applyFill="1" applyBorder="1" applyAlignment="1" applyProtection="1">
      <alignment shrinkToFit="1"/>
      <protection locked="0"/>
    </xf>
    <xf numFmtId="205" fontId="41" fillId="3" borderId="48" xfId="9" applyNumberFormat="1" applyFont="1" applyFill="1" applyBorder="1" applyAlignment="1" applyProtection="1">
      <alignment shrinkToFit="1"/>
      <protection locked="0"/>
    </xf>
    <xf numFmtId="205" fontId="41" fillId="5" borderId="48" xfId="9" applyNumberFormat="1" applyFont="1" applyFill="1" applyBorder="1" applyAlignment="1" applyProtection="1">
      <alignment shrinkToFit="1"/>
      <protection locked="0"/>
    </xf>
    <xf numFmtId="205" fontId="41" fillId="3" borderId="109" xfId="9" applyNumberFormat="1" applyFont="1" applyFill="1" applyBorder="1" applyAlignment="1" applyProtection="1">
      <alignment shrinkToFit="1"/>
      <protection locked="0"/>
    </xf>
    <xf numFmtId="205" fontId="41" fillId="3" borderId="110" xfId="9" applyNumberFormat="1" applyFont="1" applyFill="1" applyBorder="1" applyAlignment="1" applyProtection="1">
      <alignment shrinkToFit="1"/>
      <protection locked="0"/>
    </xf>
    <xf numFmtId="205" fontId="59" fillId="3" borderId="76" xfId="9" applyNumberFormat="1" applyFont="1" applyFill="1" applyBorder="1" applyAlignment="1" applyProtection="1">
      <alignment shrinkToFit="1"/>
    </xf>
    <xf numFmtId="205" fontId="41" fillId="3" borderId="92" xfId="9" applyNumberFormat="1" applyFont="1" applyFill="1" applyBorder="1" applyAlignment="1" applyProtection="1">
      <alignment shrinkToFit="1"/>
    </xf>
    <xf numFmtId="205" fontId="41" fillId="3" borderId="57" xfId="9" applyNumberFormat="1" applyFont="1" applyFill="1" applyBorder="1" applyAlignment="1" applyProtection="1">
      <alignment shrinkToFit="1"/>
    </xf>
    <xf numFmtId="205" fontId="41" fillId="5" borderId="57" xfId="9" applyNumberFormat="1" applyFont="1" applyFill="1" applyBorder="1" applyAlignment="1" applyProtection="1">
      <alignment shrinkToFit="1"/>
    </xf>
    <xf numFmtId="205" fontId="41" fillId="3" borderId="111" xfId="9" applyNumberFormat="1" applyFont="1" applyFill="1" applyBorder="1" applyAlignment="1" applyProtection="1">
      <alignment shrinkToFit="1"/>
    </xf>
    <xf numFmtId="205" fontId="41" fillId="3" borderId="112" xfId="9" applyNumberFormat="1" applyFont="1" applyFill="1" applyBorder="1" applyAlignment="1" applyProtection="1">
      <alignment shrinkToFit="1"/>
    </xf>
    <xf numFmtId="205" fontId="59" fillId="3" borderId="77" xfId="9" applyNumberFormat="1" applyFont="1" applyFill="1" applyBorder="1" applyAlignment="1" applyProtection="1">
      <alignment shrinkToFit="1"/>
    </xf>
    <xf numFmtId="205" fontId="41" fillId="3" borderId="48" xfId="0" applyNumberFormat="1" applyFont="1" applyFill="1" applyBorder="1" applyAlignment="1" applyProtection="1">
      <alignment shrinkToFit="1"/>
      <protection locked="0"/>
    </xf>
    <xf numFmtId="205" fontId="41" fillId="5" borderId="24" xfId="0" applyNumberFormat="1" applyFont="1" applyFill="1" applyBorder="1" applyAlignment="1" applyProtection="1">
      <alignment shrinkToFit="1"/>
      <protection locked="0"/>
    </xf>
    <xf numFmtId="205" fontId="37" fillId="2" borderId="92" xfId="0" applyNumberFormat="1" applyFont="1" applyFill="1" applyBorder="1" applyAlignment="1" applyProtection="1">
      <alignment shrinkToFit="1"/>
    </xf>
    <xf numFmtId="205" fontId="41" fillId="3" borderId="57" xfId="0" applyNumberFormat="1" applyFont="1" applyFill="1" applyBorder="1" applyAlignment="1" applyProtection="1">
      <alignment shrinkToFit="1"/>
    </xf>
    <xf numFmtId="205" fontId="41" fillId="5" borderId="37" xfId="0" applyNumberFormat="1" applyFont="1" applyFill="1" applyBorder="1" applyAlignment="1" applyProtection="1">
      <alignment shrinkToFit="1"/>
    </xf>
    <xf numFmtId="205" fontId="37" fillId="2" borderId="88" xfId="0" applyNumberFormat="1" applyFont="1" applyFill="1" applyBorder="1" applyAlignment="1" applyProtection="1">
      <alignment shrinkToFit="1"/>
      <protection locked="0"/>
    </xf>
    <xf numFmtId="205" fontId="37" fillId="2" borderId="74" xfId="0" applyNumberFormat="1" applyFont="1" applyFill="1" applyBorder="1" applyAlignment="1" applyProtection="1">
      <alignment shrinkToFit="1"/>
      <protection locked="0"/>
    </xf>
    <xf numFmtId="205" fontId="41" fillId="3" borderId="25" xfId="0" applyNumberFormat="1" applyFont="1" applyFill="1" applyBorder="1" applyAlignment="1" applyProtection="1">
      <alignment shrinkToFit="1"/>
      <protection locked="0"/>
    </xf>
    <xf numFmtId="205" fontId="41" fillId="5" borderId="23" xfId="0" applyNumberFormat="1" applyFont="1" applyFill="1" applyBorder="1" applyAlignment="1" applyProtection="1">
      <alignment shrinkToFit="1"/>
      <protection locked="0"/>
    </xf>
    <xf numFmtId="205" fontId="37" fillId="2" borderId="74" xfId="0" applyNumberFormat="1" applyFont="1" applyFill="1" applyBorder="1" applyAlignment="1" applyProtection="1">
      <alignment shrinkToFit="1"/>
    </xf>
    <xf numFmtId="205" fontId="41" fillId="5" borderId="23" xfId="0" applyNumberFormat="1" applyFont="1" applyFill="1" applyBorder="1" applyAlignment="1" applyProtection="1">
      <alignment shrinkToFit="1"/>
    </xf>
    <xf numFmtId="205" fontId="37" fillId="2" borderId="74" xfId="9" applyNumberFormat="1" applyFont="1" applyFill="1" applyBorder="1" applyAlignment="1" applyProtection="1">
      <alignment shrinkToFit="1"/>
      <protection locked="0"/>
    </xf>
    <xf numFmtId="205" fontId="41" fillId="3" borderId="25" xfId="9" applyNumberFormat="1" applyFont="1" applyFill="1" applyBorder="1" applyAlignment="1" applyProtection="1">
      <alignment shrinkToFit="1"/>
      <protection locked="0"/>
    </xf>
    <xf numFmtId="205" fontId="41" fillId="2" borderId="23" xfId="9" applyNumberFormat="1" applyFont="1" applyFill="1" applyBorder="1" applyAlignment="1" applyProtection="1">
      <alignment shrinkToFit="1"/>
      <protection locked="0"/>
    </xf>
    <xf numFmtId="205" fontId="41" fillId="5" borderId="23" xfId="9" applyNumberFormat="1" applyFont="1" applyFill="1" applyBorder="1" applyAlignment="1" applyProtection="1">
      <alignment shrinkToFit="1"/>
      <protection locked="0"/>
    </xf>
    <xf numFmtId="205" fontId="41" fillId="2" borderId="74" xfId="9" applyNumberFormat="1" applyFont="1" applyFill="1" applyBorder="1" applyAlignment="1" applyProtection="1">
      <alignment shrinkToFit="1"/>
      <protection locked="0"/>
    </xf>
    <xf numFmtId="205" fontId="41" fillId="2" borderId="90" xfId="9" applyNumberFormat="1" applyFont="1" applyFill="1" applyBorder="1" applyAlignment="1" applyProtection="1">
      <alignment shrinkToFit="1"/>
      <protection locked="0"/>
    </xf>
    <xf numFmtId="205" fontId="59" fillId="3" borderId="91" xfId="9" applyNumberFormat="1" applyFont="1" applyFill="1" applyBorder="1" applyAlignment="1" applyProtection="1">
      <alignment shrinkToFit="1"/>
    </xf>
    <xf numFmtId="205" fontId="37" fillId="2" borderId="88" xfId="9" applyNumberFormat="1" applyFont="1" applyFill="1" applyBorder="1" applyAlignment="1" applyProtection="1">
      <alignment shrinkToFit="1"/>
      <protection locked="0"/>
    </xf>
    <xf numFmtId="205" fontId="41" fillId="2" borderId="24" xfId="9" applyNumberFormat="1" applyFont="1" applyFill="1" applyBorder="1" applyAlignment="1" applyProtection="1">
      <alignment shrinkToFit="1"/>
      <protection locked="0"/>
    </xf>
    <xf numFmtId="205" fontId="41" fillId="5" borderId="24" xfId="9" applyNumberFormat="1" applyFont="1" applyFill="1" applyBorder="1" applyAlignment="1" applyProtection="1">
      <alignment shrinkToFit="1"/>
      <protection locked="0"/>
    </xf>
    <xf numFmtId="205" fontId="41" fillId="2" borderId="88" xfId="9" applyNumberFormat="1" applyFont="1" applyFill="1" applyBorder="1" applyAlignment="1" applyProtection="1">
      <alignment shrinkToFit="1"/>
      <protection locked="0"/>
    </xf>
    <xf numFmtId="205" fontId="41" fillId="2" borderId="89" xfId="9" applyNumberFormat="1" applyFont="1" applyFill="1" applyBorder="1" applyAlignment="1" applyProtection="1">
      <alignment shrinkToFit="1"/>
      <protection locked="0"/>
    </xf>
    <xf numFmtId="205" fontId="37" fillId="2" borderId="74" xfId="9" applyNumberFormat="1" applyFont="1" applyFill="1" applyBorder="1" applyAlignment="1" applyProtection="1">
      <alignment shrinkToFit="1"/>
    </xf>
    <xf numFmtId="205" fontId="41" fillId="3" borderId="25" xfId="9" applyNumberFormat="1" applyFont="1" applyFill="1" applyBorder="1" applyAlignment="1" applyProtection="1">
      <alignment shrinkToFit="1"/>
    </xf>
    <xf numFmtId="205" fontId="41" fillId="2" borderId="23" xfId="9" applyNumberFormat="1" applyFont="1" applyFill="1" applyBorder="1" applyAlignment="1" applyProtection="1">
      <alignment shrinkToFit="1"/>
    </xf>
    <xf numFmtId="205" fontId="41" fillId="5" borderId="23" xfId="9" applyNumberFormat="1" applyFont="1" applyFill="1" applyBorder="1" applyAlignment="1" applyProtection="1">
      <alignment shrinkToFit="1"/>
    </xf>
    <xf numFmtId="205" fontId="41" fillId="2" borderId="74" xfId="9" applyNumberFormat="1" applyFont="1" applyFill="1" applyBorder="1" applyAlignment="1" applyProtection="1">
      <alignment shrinkToFit="1"/>
    </xf>
    <xf numFmtId="205" fontId="41" fillId="2" borderId="90" xfId="9" applyNumberFormat="1" applyFont="1" applyFill="1" applyBorder="1" applyAlignment="1" applyProtection="1">
      <alignment shrinkToFit="1"/>
    </xf>
    <xf numFmtId="205" fontId="37" fillId="2" borderId="92" xfId="9" applyNumberFormat="1" applyFont="1" applyFill="1" applyBorder="1" applyAlignment="1" applyProtection="1">
      <alignment shrinkToFit="1"/>
    </xf>
    <xf numFmtId="205" fontId="41" fillId="2" borderId="37" xfId="9" applyNumberFormat="1" applyFont="1" applyFill="1" applyBorder="1" applyAlignment="1" applyProtection="1">
      <alignment shrinkToFit="1"/>
    </xf>
    <xf numFmtId="205" fontId="41" fillId="5" borderId="37" xfId="9" applyNumberFormat="1" applyFont="1" applyFill="1" applyBorder="1" applyAlignment="1" applyProtection="1">
      <alignment shrinkToFit="1"/>
    </xf>
    <xf numFmtId="205" fontId="41" fillId="2" borderId="92" xfId="9" applyNumberFormat="1" applyFont="1" applyFill="1" applyBorder="1" applyAlignment="1" applyProtection="1">
      <alignment shrinkToFit="1"/>
    </xf>
    <xf numFmtId="205" fontId="41" fillId="2" borderId="97" xfId="9" applyNumberFormat="1" applyFont="1" applyFill="1" applyBorder="1" applyAlignment="1" applyProtection="1">
      <alignment shrinkToFit="1"/>
    </xf>
    <xf numFmtId="205" fontId="41" fillId="3" borderId="74" xfId="9" applyNumberFormat="1" applyFont="1" applyFill="1" applyBorder="1" applyAlignment="1" applyProtection="1">
      <alignment shrinkToFit="1"/>
      <protection locked="0"/>
    </xf>
    <xf numFmtId="205" fontId="37" fillId="2" borderId="54" xfId="9" applyNumberFormat="1" applyFont="1" applyFill="1" applyBorder="1" applyAlignment="1" applyProtection="1">
      <alignment shrinkToFit="1"/>
    </xf>
    <xf numFmtId="205" fontId="41" fillId="2" borderId="30" xfId="9" applyNumberFormat="1" applyFont="1" applyFill="1" applyBorder="1" applyAlignment="1" applyProtection="1">
      <alignment shrinkToFit="1"/>
    </xf>
    <xf numFmtId="205" fontId="41" fillId="5" borderId="30" xfId="9" applyNumberFormat="1" applyFont="1" applyFill="1" applyBorder="1" applyAlignment="1" applyProtection="1">
      <alignment shrinkToFit="1"/>
    </xf>
    <xf numFmtId="205" fontId="41" fillId="2" borderId="54" xfId="9" applyNumberFormat="1" applyFont="1" applyFill="1" applyBorder="1" applyAlignment="1" applyProtection="1">
      <alignment shrinkToFit="1"/>
    </xf>
    <xf numFmtId="205" fontId="41" fillId="2" borderId="118" xfId="9" applyNumberFormat="1" applyFont="1" applyFill="1" applyBorder="1" applyAlignment="1" applyProtection="1">
      <alignment shrinkToFit="1"/>
    </xf>
    <xf numFmtId="205" fontId="59" fillId="2" borderId="114" xfId="9" applyNumberFormat="1" applyFont="1" applyFill="1" applyBorder="1" applyAlignment="1" applyProtection="1">
      <alignment shrinkToFit="1"/>
    </xf>
    <xf numFmtId="205" fontId="37" fillId="2" borderId="28" xfId="9" applyNumberFormat="1" applyFont="1" applyFill="1" applyBorder="1" applyAlignment="1" applyProtection="1">
      <alignment shrinkToFit="1"/>
      <protection locked="0"/>
    </xf>
    <xf numFmtId="205" fontId="41" fillId="3" borderId="60" xfId="9" applyNumberFormat="1" applyFont="1" applyFill="1" applyBorder="1" applyAlignment="1" applyProtection="1">
      <alignment shrinkToFit="1"/>
      <protection locked="0"/>
    </xf>
    <xf numFmtId="205" fontId="41" fillId="2" borderId="27" xfId="9" applyNumberFormat="1" applyFont="1" applyFill="1" applyBorder="1" applyAlignment="1" applyProtection="1">
      <alignment shrinkToFit="1"/>
      <protection locked="0"/>
    </xf>
    <xf numFmtId="205" fontId="41" fillId="5" borderId="27" xfId="9" applyNumberFormat="1" applyFont="1" applyFill="1" applyBorder="1" applyAlignment="1" applyProtection="1">
      <alignment shrinkToFit="1"/>
      <protection locked="0"/>
    </xf>
    <xf numFmtId="205" fontId="41" fillId="2" borderId="28" xfId="9" applyNumberFormat="1" applyFont="1" applyFill="1" applyBorder="1" applyAlignment="1" applyProtection="1">
      <alignment shrinkToFit="1"/>
      <protection locked="0"/>
    </xf>
    <xf numFmtId="205" fontId="41" fillId="2" borderId="98" xfId="9" applyNumberFormat="1" applyFont="1" applyFill="1" applyBorder="1" applyAlignment="1" applyProtection="1">
      <alignment shrinkToFit="1"/>
      <protection locked="0"/>
    </xf>
    <xf numFmtId="205" fontId="59" fillId="3" borderId="99" xfId="9" applyNumberFormat="1" applyFont="1" applyFill="1" applyBorder="1" applyAlignment="1" applyProtection="1">
      <alignment shrinkToFit="1"/>
    </xf>
    <xf numFmtId="205" fontId="37" fillId="2" borderId="75" xfId="9" applyNumberFormat="1" applyFont="1" applyFill="1" applyBorder="1" applyAlignment="1" applyProtection="1">
      <alignment shrinkToFit="1"/>
    </xf>
    <xf numFmtId="205" fontId="41" fillId="2" borderId="51" xfId="9" applyNumberFormat="1" applyFont="1" applyFill="1" applyBorder="1" applyAlignment="1" applyProtection="1">
      <alignment shrinkToFit="1"/>
    </xf>
    <xf numFmtId="205" fontId="41" fillId="5" borderId="51" xfId="9" applyNumberFormat="1" applyFont="1" applyFill="1" applyBorder="1" applyAlignment="1" applyProtection="1">
      <alignment shrinkToFit="1"/>
    </xf>
    <xf numFmtId="205" fontId="41" fillId="2" borderId="75" xfId="9" applyNumberFormat="1" applyFont="1" applyFill="1" applyBorder="1" applyAlignment="1" applyProtection="1">
      <alignment shrinkToFit="1"/>
    </xf>
    <xf numFmtId="205" fontId="41" fillId="2" borderId="79" xfId="9" applyNumberFormat="1" applyFont="1" applyFill="1" applyBorder="1" applyAlignment="1" applyProtection="1">
      <alignment shrinkToFit="1"/>
    </xf>
    <xf numFmtId="205" fontId="59" fillId="2" borderId="104" xfId="9" applyNumberFormat="1" applyFont="1" applyFill="1" applyBorder="1" applyAlignment="1" applyProtection="1">
      <alignment shrinkToFit="1"/>
    </xf>
    <xf numFmtId="205" fontId="59" fillId="2" borderId="91" xfId="9" applyNumberFormat="1" applyFont="1" applyFill="1" applyBorder="1" applyAlignment="1" applyProtection="1">
      <alignment shrinkToFit="1"/>
    </xf>
    <xf numFmtId="205" fontId="41" fillId="2" borderId="105" xfId="9" applyNumberFormat="1" applyFont="1" applyFill="1" applyBorder="1" applyAlignment="1" applyProtection="1">
      <alignment shrinkToFit="1"/>
    </xf>
    <xf numFmtId="205" fontId="41" fillId="5" borderId="105" xfId="9" applyNumberFormat="1" applyFont="1" applyFill="1" applyBorder="1" applyAlignment="1" applyProtection="1">
      <alignment shrinkToFit="1"/>
    </xf>
    <xf numFmtId="205" fontId="41" fillId="2" borderId="106" xfId="9" applyNumberFormat="1" applyFont="1" applyFill="1" applyBorder="1" applyAlignment="1" applyProtection="1">
      <alignment shrinkToFit="1"/>
    </xf>
    <xf numFmtId="205" fontId="41" fillId="2" borderId="103" xfId="9" applyNumberFormat="1" applyFont="1" applyFill="1" applyBorder="1" applyAlignment="1" applyProtection="1">
      <alignment shrinkToFit="1"/>
    </xf>
    <xf numFmtId="205" fontId="37" fillId="2" borderId="12" xfId="9" applyNumberFormat="1" applyFont="1" applyFill="1" applyBorder="1" applyAlignment="1" applyProtection="1">
      <alignment shrinkToFit="1"/>
    </xf>
    <xf numFmtId="205" fontId="41" fillId="2" borderId="12" xfId="9" applyNumberFormat="1" applyFont="1" applyFill="1" applyBorder="1" applyAlignment="1" applyProtection="1">
      <alignment shrinkToFit="1"/>
    </xf>
    <xf numFmtId="205" fontId="41" fillId="5" borderId="12" xfId="9" applyNumberFormat="1" applyFont="1" applyFill="1" applyBorder="1" applyAlignment="1" applyProtection="1">
      <alignment shrinkToFit="1"/>
    </xf>
    <xf numFmtId="205" fontId="59" fillId="2" borderId="12" xfId="9" applyNumberFormat="1" applyFont="1" applyFill="1" applyBorder="1" applyAlignment="1" applyProtection="1">
      <alignment shrinkToFit="1"/>
    </xf>
    <xf numFmtId="205" fontId="59" fillId="3" borderId="108" xfId="9" applyNumberFormat="1" applyFont="1" applyFill="1" applyBorder="1" applyAlignment="1" applyProtection="1">
      <alignment shrinkToFit="1"/>
    </xf>
    <xf numFmtId="205" fontId="59" fillId="2" borderId="74" xfId="9" applyNumberFormat="1" applyFont="1" applyFill="1" applyBorder="1" applyAlignment="1" applyProtection="1">
      <alignment shrinkToFit="1"/>
    </xf>
    <xf numFmtId="205" fontId="59" fillId="2" borderId="23" xfId="9" applyNumberFormat="1" applyFont="1" applyFill="1" applyBorder="1" applyAlignment="1" applyProtection="1">
      <alignment shrinkToFit="1"/>
    </xf>
    <xf numFmtId="205" fontId="59" fillId="5" borderId="23" xfId="9" applyNumberFormat="1" applyFont="1" applyFill="1" applyBorder="1" applyAlignment="1" applyProtection="1">
      <alignment shrinkToFit="1"/>
    </xf>
    <xf numFmtId="205" fontId="59" fillId="2" borderId="90" xfId="9" applyNumberFormat="1" applyFont="1" applyFill="1" applyBorder="1" applyAlignment="1" applyProtection="1">
      <alignment shrinkToFit="1"/>
    </xf>
    <xf numFmtId="205" fontId="59" fillId="3" borderId="109" xfId="0" applyNumberFormat="1" applyFont="1" applyFill="1" applyBorder="1" applyAlignment="1" applyProtection="1">
      <alignment shrinkToFit="1"/>
      <protection locked="0"/>
    </xf>
    <xf numFmtId="205" fontId="59" fillId="3" borderId="24" xfId="0" applyNumberFormat="1" applyFont="1" applyFill="1" applyBorder="1" applyAlignment="1" applyProtection="1">
      <alignment shrinkToFit="1"/>
      <protection locked="0"/>
    </xf>
    <xf numFmtId="205" fontId="59" fillId="5" borderId="24" xfId="0" applyNumberFormat="1" applyFont="1" applyFill="1" applyBorder="1" applyAlignment="1" applyProtection="1">
      <alignment shrinkToFit="1"/>
      <protection locked="0"/>
    </xf>
    <xf numFmtId="205" fontId="59" fillId="3" borderId="88" xfId="0" applyNumberFormat="1" applyFont="1" applyFill="1" applyBorder="1" applyAlignment="1" applyProtection="1">
      <alignment shrinkToFit="1"/>
      <protection locked="0"/>
    </xf>
    <xf numFmtId="205" fontId="59" fillId="3" borderId="110" xfId="0" applyNumberFormat="1" applyFont="1" applyFill="1" applyBorder="1" applyAlignment="1" applyProtection="1">
      <alignment shrinkToFit="1"/>
      <protection locked="0"/>
    </xf>
    <xf numFmtId="205" fontId="59" fillId="2" borderId="76" xfId="9" applyNumberFormat="1" applyFont="1" applyFill="1" applyBorder="1" applyAlignment="1" applyProtection="1">
      <alignment shrinkToFit="1"/>
    </xf>
    <xf numFmtId="205" fontId="59" fillId="3" borderId="111" xfId="0" applyNumberFormat="1" applyFont="1" applyFill="1" applyBorder="1" applyAlignment="1" applyProtection="1">
      <alignment shrinkToFit="1"/>
    </xf>
    <xf numFmtId="205" fontId="59" fillId="3" borderId="37" xfId="0" applyNumberFormat="1" applyFont="1" applyFill="1" applyBorder="1" applyAlignment="1" applyProtection="1">
      <alignment shrinkToFit="1"/>
    </xf>
    <xf numFmtId="205" fontId="59" fillId="5" borderId="37" xfId="0" applyNumberFormat="1" applyFont="1" applyFill="1" applyBorder="1" applyAlignment="1" applyProtection="1">
      <alignment shrinkToFit="1"/>
    </xf>
    <xf numFmtId="205" fontId="59" fillId="3" borderId="92" xfId="0" applyNumberFormat="1" applyFont="1" applyFill="1" applyBorder="1" applyAlignment="1" applyProtection="1">
      <alignment shrinkToFit="1"/>
    </xf>
    <xf numFmtId="205" fontId="59" fillId="3" borderId="112" xfId="0" applyNumberFormat="1" applyFont="1" applyFill="1" applyBorder="1" applyAlignment="1" applyProtection="1">
      <alignment shrinkToFit="1"/>
    </xf>
    <xf numFmtId="205" fontId="59" fillId="3" borderId="107" xfId="0" applyNumberFormat="1" applyFont="1" applyFill="1" applyBorder="1" applyAlignment="1" applyProtection="1">
      <alignment shrinkToFit="1"/>
      <protection locked="0"/>
    </xf>
    <xf numFmtId="205" fontId="59" fillId="3" borderId="76" xfId="0" applyNumberFormat="1" applyFont="1" applyFill="1" applyBorder="1" applyAlignment="1" applyProtection="1">
      <alignment shrinkToFit="1"/>
    </xf>
    <xf numFmtId="205" fontId="59" fillId="3" borderId="93" xfId="0" applyNumberFormat="1" applyFont="1" applyFill="1" applyBorder="1" applyAlignment="1" applyProtection="1">
      <alignment shrinkToFit="1"/>
      <protection locked="0"/>
    </xf>
    <xf numFmtId="205" fontId="59" fillId="3" borderId="23" xfId="0" applyNumberFormat="1" applyFont="1" applyFill="1" applyBorder="1" applyAlignment="1" applyProtection="1">
      <alignment shrinkToFit="1"/>
      <protection locked="0"/>
    </xf>
    <xf numFmtId="205" fontId="59" fillId="5" borderId="23" xfId="0" applyNumberFormat="1" applyFont="1" applyFill="1" applyBorder="1" applyAlignment="1" applyProtection="1">
      <alignment shrinkToFit="1"/>
      <protection locked="0"/>
    </xf>
    <xf numFmtId="205" fontId="59" fillId="3" borderId="74" xfId="0" applyNumberFormat="1" applyFont="1" applyFill="1" applyBorder="1" applyAlignment="1" applyProtection="1">
      <alignment shrinkToFit="1"/>
      <protection locked="0"/>
    </xf>
    <xf numFmtId="205" fontId="59" fillId="3" borderId="94" xfId="0" applyNumberFormat="1" applyFont="1" applyFill="1" applyBorder="1" applyAlignment="1" applyProtection="1">
      <alignment shrinkToFit="1"/>
      <protection locked="0"/>
    </xf>
    <xf numFmtId="205" fontId="59" fillId="3" borderId="93" xfId="0" applyNumberFormat="1" applyFont="1" applyFill="1" applyBorder="1" applyAlignment="1" applyProtection="1">
      <alignment shrinkToFit="1"/>
    </xf>
    <xf numFmtId="205" fontId="59" fillId="3" borderId="23" xfId="0" applyNumberFormat="1" applyFont="1" applyFill="1" applyBorder="1" applyAlignment="1" applyProtection="1">
      <alignment shrinkToFit="1"/>
    </xf>
    <xf numFmtId="205" fontId="59" fillId="5" borderId="23" xfId="0" applyNumberFormat="1" applyFont="1" applyFill="1" applyBorder="1" applyAlignment="1" applyProtection="1">
      <alignment shrinkToFit="1"/>
    </xf>
    <xf numFmtId="205" fontId="59" fillId="3" borderId="74" xfId="0" applyNumberFormat="1" applyFont="1" applyFill="1" applyBorder="1" applyAlignment="1" applyProtection="1">
      <alignment shrinkToFit="1"/>
    </xf>
    <xf numFmtId="205" fontId="41" fillId="3" borderId="111" xfId="0" applyNumberFormat="1" applyFont="1" applyFill="1" applyBorder="1" applyAlignment="1" applyProtection="1">
      <alignment shrinkToFit="1"/>
    </xf>
    <xf numFmtId="205" fontId="41" fillId="3" borderId="109" xfId="0" applyNumberFormat="1" applyFont="1" applyFill="1" applyBorder="1" applyAlignment="1" applyProtection="1">
      <alignment shrinkToFit="1"/>
      <protection locked="0"/>
    </xf>
    <xf numFmtId="205" fontId="41" fillId="3" borderId="93" xfId="0" applyNumberFormat="1" applyFont="1" applyFill="1" applyBorder="1" applyAlignment="1" applyProtection="1">
      <alignment shrinkToFit="1"/>
      <protection locked="0"/>
    </xf>
    <xf numFmtId="205" fontId="41" fillId="5" borderId="25" xfId="0" applyNumberFormat="1" applyFont="1" applyFill="1" applyBorder="1" applyAlignment="1" applyProtection="1">
      <alignment shrinkToFit="1"/>
    </xf>
    <xf numFmtId="205" fontId="59" fillId="3" borderId="21" xfId="0" applyNumberFormat="1" applyFont="1" applyFill="1" applyBorder="1" applyAlignment="1" applyProtection="1">
      <alignment shrinkToFit="1"/>
      <protection locked="0"/>
    </xf>
    <xf numFmtId="205" fontId="59" fillId="3" borderId="30" xfId="0" applyNumberFormat="1" applyFont="1" applyFill="1" applyBorder="1" applyAlignment="1" applyProtection="1">
      <alignment shrinkToFit="1"/>
      <protection locked="0"/>
    </xf>
    <xf numFmtId="205" fontId="59" fillId="5" borderId="30" xfId="0" applyNumberFormat="1" applyFont="1" applyFill="1" applyBorder="1" applyAlignment="1" applyProtection="1">
      <alignment shrinkToFit="1"/>
      <protection locked="0"/>
    </xf>
    <xf numFmtId="205" fontId="59" fillId="3" borderId="54" xfId="0" applyNumberFormat="1" applyFont="1" applyFill="1" applyBorder="1" applyAlignment="1" applyProtection="1">
      <alignment shrinkToFit="1"/>
      <protection locked="0"/>
    </xf>
    <xf numFmtId="205" fontId="59" fillId="3" borderId="113" xfId="0" applyNumberFormat="1" applyFont="1" applyFill="1" applyBorder="1" applyAlignment="1" applyProtection="1">
      <alignment shrinkToFit="1"/>
      <protection locked="0"/>
    </xf>
    <xf numFmtId="205" fontId="59" fillId="3" borderId="114" xfId="0" applyNumberFormat="1" applyFont="1" applyFill="1" applyBorder="1" applyAlignment="1" applyProtection="1">
      <alignment shrinkToFit="1"/>
    </xf>
    <xf numFmtId="205" fontId="59" fillId="3" borderId="112" xfId="0" applyNumberFormat="1" applyFont="1" applyFill="1" applyBorder="1" applyAlignment="1" applyProtection="1">
      <alignment shrinkToFit="1"/>
      <protection locked="0"/>
    </xf>
    <xf numFmtId="205" fontId="59" fillId="3" borderId="75" xfId="0" applyNumberFormat="1" applyFont="1" applyFill="1" applyBorder="1" applyAlignment="1" applyProtection="1">
      <alignment shrinkToFit="1"/>
    </xf>
    <xf numFmtId="205" fontId="59" fillId="3" borderId="51" xfId="0" applyNumberFormat="1" applyFont="1" applyFill="1" applyBorder="1" applyAlignment="1" applyProtection="1">
      <alignment shrinkToFit="1"/>
    </xf>
    <xf numFmtId="205" fontId="59" fillId="5" borderId="51" xfId="0" applyNumberFormat="1" applyFont="1" applyFill="1" applyBorder="1" applyAlignment="1" applyProtection="1">
      <alignment shrinkToFit="1"/>
    </xf>
    <xf numFmtId="205" fontId="59" fillId="3" borderId="79" xfId="0" applyNumberFormat="1" applyFont="1" applyFill="1" applyBorder="1" applyAlignment="1" applyProtection="1">
      <alignment shrinkToFit="1"/>
    </xf>
    <xf numFmtId="205" fontId="59" fillId="3" borderId="104" xfId="0" applyNumberFormat="1" applyFont="1" applyFill="1" applyBorder="1" applyAlignment="1" applyProtection="1">
      <alignment shrinkToFit="1"/>
    </xf>
    <xf numFmtId="205" fontId="58" fillId="0" borderId="75" xfId="10" applyNumberFormat="1" applyFont="1" applyBorder="1" applyAlignment="1" applyProtection="1">
      <alignment shrinkToFit="1"/>
      <protection hidden="1"/>
    </xf>
    <xf numFmtId="205" fontId="58" fillId="0" borderId="51" xfId="10" applyNumberFormat="1" applyFont="1" applyBorder="1" applyAlignment="1" applyProtection="1">
      <alignment shrinkToFit="1"/>
      <protection hidden="1"/>
    </xf>
    <xf numFmtId="205" fontId="58" fillId="0" borderId="79" xfId="10" applyNumberFormat="1" applyFont="1" applyBorder="1" applyAlignment="1" applyProtection="1">
      <alignment shrinkToFit="1"/>
      <protection hidden="1"/>
    </xf>
    <xf numFmtId="186" fontId="37" fillId="0" borderId="47" xfId="10" applyFont="1" applyBorder="1" applyAlignment="1" applyProtection="1">
      <alignment shrinkToFit="1"/>
      <protection locked="0"/>
    </xf>
    <xf numFmtId="190" fontId="37" fillId="0" borderId="47" xfId="10" applyNumberFormat="1" applyFont="1" applyBorder="1" applyAlignment="1" applyProtection="1">
      <alignment shrinkToFit="1"/>
      <protection locked="0"/>
    </xf>
    <xf numFmtId="205" fontId="37" fillId="0" borderId="86" xfId="10" applyNumberFormat="1" applyFont="1" applyBorder="1" applyAlignment="1" applyProtection="1">
      <alignment shrinkToFit="1"/>
      <protection locked="0"/>
    </xf>
    <xf numFmtId="205" fontId="37" fillId="0" borderId="47" xfId="10" applyNumberFormat="1" applyFont="1" applyBorder="1" applyAlignment="1" applyProtection="1">
      <alignment shrinkToFit="1"/>
      <protection locked="0"/>
    </xf>
    <xf numFmtId="205" fontId="37" fillId="0" borderId="117" xfId="10" applyNumberFormat="1" applyFont="1" applyBorder="1" applyAlignment="1" applyProtection="1">
      <alignment shrinkToFit="1"/>
      <protection locked="0"/>
    </xf>
    <xf numFmtId="186" fontId="37" fillId="0" borderId="24" xfId="10" applyFont="1" applyBorder="1" applyAlignment="1" applyProtection="1">
      <alignment shrinkToFit="1"/>
      <protection locked="0"/>
    </xf>
    <xf numFmtId="190" fontId="37" fillId="0" borderId="24" xfId="10" applyNumberFormat="1" applyFont="1" applyBorder="1" applyAlignment="1" applyProtection="1">
      <alignment shrinkToFit="1"/>
      <protection locked="0"/>
    </xf>
    <xf numFmtId="205" fontId="37" fillId="0" borderId="88" xfId="10" applyNumberFormat="1" applyFont="1" applyBorder="1" applyAlignment="1" applyProtection="1">
      <alignment shrinkToFit="1"/>
      <protection locked="0"/>
    </xf>
    <xf numFmtId="205" fontId="37" fillId="0" borderId="24" xfId="10" applyNumberFormat="1" applyFont="1" applyBorder="1" applyAlignment="1" applyProtection="1">
      <alignment shrinkToFit="1"/>
      <protection locked="0"/>
    </xf>
    <xf numFmtId="0" fontId="31" fillId="0" borderId="119" xfId="0" applyFont="1" applyBorder="1" applyAlignment="1" applyProtection="1">
      <alignment horizontal="centerContinuous" vertical="center"/>
      <protection hidden="1"/>
    </xf>
    <xf numFmtId="186" fontId="6" fillId="0" borderId="0" xfId="13" applyProtection="1">
      <protection locked="0"/>
    </xf>
    <xf numFmtId="186" fontId="6" fillId="0" borderId="0" xfId="13" applyBorder="1" applyProtection="1">
      <protection locked="0"/>
    </xf>
    <xf numFmtId="186" fontId="19" fillId="0" borderId="0" xfId="13" applyFont="1" applyProtection="1">
      <protection locked="0"/>
    </xf>
    <xf numFmtId="0" fontId="49" fillId="0" borderId="63" xfId="0" applyFont="1" applyFill="1" applyBorder="1" applyAlignment="1" applyProtection="1">
      <alignment horizontal="centerContinuous"/>
      <protection hidden="1"/>
    </xf>
    <xf numFmtId="0" fontId="32" fillId="0" borderId="120" xfId="0" applyFont="1" applyBorder="1" applyAlignment="1" applyProtection="1">
      <alignment horizontal="centerContinuous" vertical="justify"/>
      <protection hidden="1"/>
    </xf>
    <xf numFmtId="0" fontId="0" fillId="0" borderId="120" xfId="0" applyBorder="1" applyAlignment="1" applyProtection="1">
      <alignment horizontal="centerContinuous"/>
      <protection hidden="1"/>
    </xf>
    <xf numFmtId="0" fontId="10" fillId="0" borderId="120" xfId="0" applyFont="1" applyFill="1" applyBorder="1" applyAlignment="1" applyProtection="1">
      <alignment horizontal="centerContinuous"/>
      <protection hidden="1"/>
    </xf>
    <xf numFmtId="0" fontId="33" fillId="0" borderId="102" xfId="0" applyFont="1" applyBorder="1" applyAlignment="1" applyProtection="1">
      <alignment horizontal="centerContinuous"/>
      <protection hidden="1"/>
    </xf>
    <xf numFmtId="0" fontId="50" fillId="0" borderId="120" xfId="0" applyFont="1" applyBorder="1" applyAlignment="1" applyProtection="1">
      <alignment horizontal="left"/>
      <protection hidden="1"/>
    </xf>
    <xf numFmtId="0" fontId="25" fillId="0" borderId="120" xfId="0" applyFont="1" applyBorder="1" applyProtection="1">
      <protection hidden="1"/>
    </xf>
    <xf numFmtId="0" fontId="25" fillId="0" borderId="121" xfId="0" applyFont="1" applyBorder="1" applyProtection="1">
      <protection hidden="1"/>
    </xf>
    <xf numFmtId="0" fontId="32" fillId="0" borderId="53" xfId="0" applyFont="1" applyBorder="1" applyAlignment="1" applyProtection="1">
      <alignment horizontal="centerContinuous"/>
      <protection hidden="1"/>
    </xf>
    <xf numFmtId="0" fontId="7" fillId="0" borderId="0" xfId="0" applyFont="1" applyFill="1" applyBorder="1" applyAlignment="1" applyProtection="1">
      <alignment horizontal="centerContinuous"/>
      <protection hidden="1"/>
    </xf>
    <xf numFmtId="0" fontId="31" fillId="0" borderId="0" xfId="0" applyFont="1" applyBorder="1" applyAlignment="1" applyProtection="1">
      <alignment horizontal="centerContinuous" vertical="justify"/>
      <protection hidden="1"/>
    </xf>
    <xf numFmtId="0" fontId="7" fillId="0" borderId="12" xfId="0" applyFont="1" applyFill="1" applyBorder="1" applyAlignment="1" applyProtection="1">
      <alignment horizontal="centerContinuous"/>
      <protection hidden="1"/>
    </xf>
    <xf numFmtId="0" fontId="8" fillId="0" borderId="12" xfId="0" applyFont="1" applyFill="1" applyBorder="1" applyAlignment="1" applyProtection="1">
      <alignment horizontal="centerContinuous"/>
      <protection hidden="1"/>
    </xf>
    <xf numFmtId="0" fontId="9" fillId="0" borderId="74" xfId="0" applyFont="1" applyBorder="1" applyAlignment="1" applyProtection="1">
      <alignment horizontal="centerContinuous"/>
      <protection hidden="1"/>
    </xf>
    <xf numFmtId="186" fontId="29" fillId="0" borderId="122" xfId="13" applyFont="1" applyBorder="1" applyProtection="1">
      <protection hidden="1"/>
    </xf>
    <xf numFmtId="186" fontId="19" fillId="0" borderId="12" xfId="13" applyFont="1" applyBorder="1" applyProtection="1">
      <protection hidden="1"/>
    </xf>
    <xf numFmtId="186" fontId="19" fillId="0" borderId="85" xfId="13" applyFont="1" applyBorder="1" applyProtection="1">
      <protection hidden="1"/>
    </xf>
    <xf numFmtId="186" fontId="19" fillId="0" borderId="45" xfId="13" applyFont="1" applyBorder="1" applyProtection="1">
      <protection hidden="1"/>
    </xf>
    <xf numFmtId="186" fontId="19" fillId="0" borderId="95" xfId="13" applyFont="1" applyBorder="1" applyProtection="1">
      <protection hidden="1"/>
    </xf>
    <xf numFmtId="186" fontId="27" fillId="0" borderId="67" xfId="13" applyFont="1" applyBorder="1" applyAlignment="1" applyProtection="1">
      <alignment horizontal="center"/>
      <protection hidden="1"/>
    </xf>
    <xf numFmtId="186" fontId="28" fillId="0" borderId="36" xfId="13" applyFont="1" applyBorder="1" applyProtection="1">
      <protection hidden="1"/>
    </xf>
    <xf numFmtId="186" fontId="4" fillId="0" borderId="39" xfId="13" applyFont="1" applyBorder="1" applyProtection="1">
      <protection hidden="1"/>
    </xf>
    <xf numFmtId="186" fontId="4" fillId="0" borderId="92" xfId="13" applyFont="1" applyBorder="1" applyProtection="1">
      <protection hidden="1"/>
    </xf>
    <xf numFmtId="186" fontId="15" fillId="0" borderId="65" xfId="13" applyFont="1" applyBorder="1" applyProtection="1">
      <protection hidden="1"/>
    </xf>
    <xf numFmtId="186" fontId="15" fillId="0" borderId="58" xfId="13" applyFont="1" applyBorder="1" applyAlignment="1" applyProtection="1">
      <alignment horizontal="center"/>
      <protection hidden="1"/>
    </xf>
    <xf numFmtId="186" fontId="15" fillId="0" borderId="58" xfId="13" applyFont="1" applyBorder="1" applyProtection="1">
      <protection hidden="1"/>
    </xf>
    <xf numFmtId="186" fontId="15" fillId="0" borderId="122" xfId="13" applyFont="1" applyBorder="1" applyProtection="1">
      <protection hidden="1"/>
    </xf>
    <xf numFmtId="186" fontId="15" fillId="0" borderId="12" xfId="13" applyFont="1" applyBorder="1" applyAlignment="1" applyProtection="1">
      <alignment horizontal="center"/>
      <protection hidden="1"/>
    </xf>
    <xf numFmtId="186" fontId="15" fillId="0" borderId="12" xfId="13" applyFont="1" applyBorder="1" applyProtection="1">
      <protection hidden="1"/>
    </xf>
    <xf numFmtId="186" fontId="4" fillId="0" borderId="53" xfId="13" applyFont="1" applyBorder="1" applyProtection="1">
      <protection hidden="1"/>
    </xf>
    <xf numFmtId="186" fontId="4" fillId="0" borderId="0" xfId="13" applyFont="1" applyBorder="1" applyProtection="1">
      <protection hidden="1"/>
    </xf>
    <xf numFmtId="186" fontId="4" fillId="0" borderId="54" xfId="13" applyFont="1" applyBorder="1" applyProtection="1">
      <protection hidden="1"/>
    </xf>
    <xf numFmtId="186" fontId="6" fillId="0" borderId="0" xfId="13" applyBorder="1" applyProtection="1">
      <protection hidden="1"/>
    </xf>
    <xf numFmtId="186" fontId="6" fillId="0" borderId="54" xfId="13" applyBorder="1" applyProtection="1">
      <protection hidden="1"/>
    </xf>
    <xf numFmtId="186" fontId="15" fillId="0" borderId="53" xfId="13" applyFont="1" applyBorder="1" applyProtection="1">
      <protection hidden="1"/>
    </xf>
    <xf numFmtId="186" fontId="19" fillId="0" borderId="0" xfId="13" applyFont="1" applyBorder="1" applyProtection="1">
      <protection hidden="1"/>
    </xf>
    <xf numFmtId="186" fontId="15" fillId="0" borderId="0" xfId="13" applyFont="1" applyBorder="1" applyProtection="1">
      <protection hidden="1"/>
    </xf>
    <xf numFmtId="186" fontId="19" fillId="0" borderId="39" xfId="13" applyFont="1" applyBorder="1" applyProtection="1">
      <protection hidden="1"/>
    </xf>
    <xf numFmtId="186" fontId="6" fillId="0" borderId="53" xfId="13" applyBorder="1" applyProtection="1">
      <protection hidden="1"/>
    </xf>
    <xf numFmtId="186" fontId="37" fillId="0" borderId="53" xfId="13" applyFont="1" applyBorder="1" applyProtection="1">
      <protection hidden="1"/>
    </xf>
    <xf numFmtId="186" fontId="15" fillId="0" borderId="20" xfId="13" applyFont="1" applyBorder="1" applyProtection="1">
      <protection hidden="1"/>
    </xf>
    <xf numFmtId="186" fontId="11" fillId="0" borderId="45" xfId="13" applyFont="1" applyFill="1" applyBorder="1" applyProtection="1">
      <protection hidden="1"/>
    </xf>
    <xf numFmtId="186" fontId="12" fillId="0" borderId="95" xfId="13" applyFont="1" applyFill="1" applyBorder="1" applyAlignment="1" applyProtection="1">
      <protection hidden="1"/>
    </xf>
    <xf numFmtId="186" fontId="12" fillId="0" borderId="65" xfId="13" applyFont="1" applyFill="1" applyBorder="1" applyAlignment="1" applyProtection="1">
      <protection hidden="1"/>
    </xf>
    <xf numFmtId="186" fontId="12" fillId="0" borderId="58" xfId="13" applyFont="1" applyFill="1" applyBorder="1" applyProtection="1">
      <protection hidden="1"/>
    </xf>
    <xf numFmtId="186" fontId="12" fillId="0" borderId="3" xfId="13" applyFont="1" applyFill="1" applyBorder="1" applyAlignment="1" applyProtection="1">
      <protection hidden="1"/>
    </xf>
    <xf numFmtId="186" fontId="12" fillId="0" borderId="5" xfId="13" applyFont="1" applyFill="1" applyBorder="1" applyProtection="1">
      <protection hidden="1"/>
    </xf>
    <xf numFmtId="186" fontId="15" fillId="0" borderId="67" xfId="13" applyFont="1" applyBorder="1" applyAlignment="1" applyProtection="1">
      <alignment vertical="center" wrapText="1"/>
      <protection hidden="1"/>
    </xf>
    <xf numFmtId="0" fontId="31" fillId="0" borderId="40" xfId="0" applyFont="1" applyBorder="1" applyAlignment="1" applyProtection="1">
      <alignment horizontal="left" vertical="center"/>
      <protection hidden="1"/>
    </xf>
    <xf numFmtId="0" fontId="10" fillId="0" borderId="14" xfId="0" applyFont="1" applyFill="1" applyBorder="1" applyAlignment="1" applyProtection="1">
      <alignment horizontal="centerContinuous"/>
      <protection hidden="1"/>
    </xf>
    <xf numFmtId="0" fontId="32" fillId="0" borderId="14" xfId="0" applyFont="1" applyBorder="1" applyAlignment="1" applyProtection="1">
      <alignment horizontal="centerContinuous" vertical="justify"/>
      <protection hidden="1"/>
    </xf>
    <xf numFmtId="0" fontId="0" fillId="0" borderId="14" xfId="0" applyBorder="1" applyAlignment="1" applyProtection="1">
      <alignment horizontal="centerContinuous"/>
      <protection hidden="1"/>
    </xf>
    <xf numFmtId="0" fontId="10" fillId="0" borderId="51" xfId="0" applyFont="1" applyFill="1" applyBorder="1" applyAlignment="1" applyProtection="1">
      <alignment horizontal="centerContinuous"/>
      <protection hidden="1"/>
    </xf>
    <xf numFmtId="0" fontId="65" fillId="0" borderId="14" xfId="0" applyFont="1" applyBorder="1" applyAlignment="1" applyProtection="1">
      <alignment horizontal="centerContinuous"/>
      <protection hidden="1"/>
    </xf>
    <xf numFmtId="0" fontId="0" fillId="0" borderId="79" xfId="0" applyBorder="1" applyAlignment="1" applyProtection="1">
      <alignment horizontal="centerContinuous"/>
      <protection hidden="1"/>
    </xf>
    <xf numFmtId="0" fontId="32" fillId="0" borderId="13" xfId="0" applyFont="1" applyBorder="1" applyAlignment="1" applyProtection="1">
      <alignment horizontal="centerContinuous"/>
      <protection hidden="1"/>
    </xf>
    <xf numFmtId="186" fontId="29" fillId="0" borderId="15" xfId="15" applyFont="1" applyBorder="1" applyProtection="1">
      <protection hidden="1"/>
    </xf>
    <xf numFmtId="186" fontId="19" fillId="0" borderId="12" xfId="15" applyFont="1" applyBorder="1" applyProtection="1">
      <protection hidden="1"/>
    </xf>
    <xf numFmtId="186" fontId="19" fillId="0" borderId="45" xfId="15" applyFont="1" applyBorder="1" applyProtection="1">
      <protection hidden="1"/>
    </xf>
    <xf numFmtId="186" fontId="27" fillId="0" borderId="36" xfId="15" applyFont="1" applyBorder="1" applyAlignment="1" applyProtection="1">
      <alignment horizontal="center"/>
      <protection hidden="1"/>
    </xf>
    <xf numFmtId="186" fontId="30" fillId="0" borderId="57" xfId="14" applyFont="1" applyBorder="1" applyAlignment="1" applyProtection="1">
      <alignment horizontal="left" vertical="center"/>
      <protection hidden="1"/>
    </xf>
    <xf numFmtId="186" fontId="4" fillId="0" borderId="39" xfId="15" applyFont="1" applyBorder="1" applyProtection="1">
      <protection hidden="1"/>
    </xf>
    <xf numFmtId="186" fontId="4" fillId="0" borderId="37" xfId="15" applyFont="1" applyBorder="1" applyProtection="1">
      <protection hidden="1"/>
    </xf>
    <xf numFmtId="186" fontId="15" fillId="0" borderId="31" xfId="15" applyFont="1" applyBorder="1" applyProtection="1">
      <protection hidden="1"/>
    </xf>
    <xf numFmtId="186" fontId="15" fillId="0" borderId="58" xfId="15" applyFont="1" applyBorder="1" applyAlignment="1" applyProtection="1">
      <alignment horizontal="right"/>
      <protection hidden="1"/>
    </xf>
    <xf numFmtId="186" fontId="15" fillId="0" borderId="58" xfId="15" applyFont="1" applyBorder="1" applyProtection="1">
      <protection hidden="1"/>
    </xf>
    <xf numFmtId="186" fontId="15" fillId="0" borderId="58" xfId="15" applyFont="1" applyBorder="1" applyAlignment="1" applyProtection="1">
      <alignment horizontal="left"/>
      <protection hidden="1"/>
    </xf>
    <xf numFmtId="186" fontId="4" fillId="0" borderId="123" xfId="15" applyFont="1" applyBorder="1" applyProtection="1">
      <protection hidden="1"/>
    </xf>
    <xf numFmtId="186" fontId="4" fillId="0" borderId="124" xfId="15" applyFont="1" applyBorder="1" applyProtection="1">
      <protection hidden="1"/>
    </xf>
    <xf numFmtId="186" fontId="4" fillId="0" borderId="23" xfId="15" applyFont="1" applyBorder="1" applyProtection="1">
      <protection hidden="1"/>
    </xf>
    <xf numFmtId="186" fontId="15" fillId="0" borderId="15" xfId="15" applyFont="1" applyBorder="1" applyProtection="1">
      <protection hidden="1"/>
    </xf>
    <xf numFmtId="186" fontId="15" fillId="0" borderId="12" xfId="15" applyFont="1" applyBorder="1" applyAlignment="1" applyProtection="1">
      <alignment horizontal="right"/>
      <protection hidden="1"/>
    </xf>
    <xf numFmtId="186" fontId="15" fillId="0" borderId="12" xfId="15" applyFont="1" applyBorder="1" applyProtection="1">
      <protection hidden="1"/>
    </xf>
    <xf numFmtId="186" fontId="15" fillId="0" borderId="12" xfId="15" applyFont="1" applyBorder="1" applyAlignment="1" applyProtection="1">
      <alignment horizontal="left"/>
      <protection hidden="1"/>
    </xf>
    <xf numFmtId="186" fontId="4" fillId="0" borderId="0" xfId="15" applyFont="1" applyBorder="1" applyProtection="1">
      <protection hidden="1"/>
    </xf>
    <xf numFmtId="186" fontId="28" fillId="0" borderId="36" xfId="15" applyFont="1" applyBorder="1" applyProtection="1">
      <protection hidden="1"/>
    </xf>
    <xf numFmtId="186" fontId="15" fillId="0" borderId="12" xfId="15" applyFont="1" applyBorder="1" applyAlignment="1" applyProtection="1">
      <alignment horizontal="center"/>
      <protection hidden="1"/>
    </xf>
    <xf numFmtId="186" fontId="6" fillId="0" borderId="0" xfId="15" applyProtection="1">
      <protection hidden="1"/>
    </xf>
    <xf numFmtId="186" fontId="19" fillId="0" borderId="58" xfId="15" applyFont="1" applyBorder="1" applyProtection="1">
      <protection hidden="1"/>
    </xf>
    <xf numFmtId="186" fontId="15" fillId="0" borderId="0" xfId="15" applyFont="1" applyBorder="1" applyProtection="1">
      <protection hidden="1"/>
    </xf>
    <xf numFmtId="186" fontId="19" fillId="0" borderId="0" xfId="15" applyFont="1" applyBorder="1" applyProtection="1">
      <protection hidden="1"/>
    </xf>
    <xf numFmtId="186" fontId="19" fillId="0" borderId="29" xfId="15" applyFont="1" applyBorder="1" applyProtection="1">
      <protection hidden="1"/>
    </xf>
    <xf numFmtId="186" fontId="6" fillId="0" borderId="0" xfId="15" applyBorder="1" applyProtection="1">
      <protection hidden="1"/>
    </xf>
    <xf numFmtId="186" fontId="19" fillId="0" borderId="39" xfId="15" applyFont="1" applyBorder="1" applyProtection="1">
      <protection hidden="1"/>
    </xf>
    <xf numFmtId="186" fontId="15" fillId="0" borderId="58" xfId="15" applyFont="1" applyBorder="1" applyAlignment="1" applyProtection="1">
      <alignment horizontal="center"/>
      <protection hidden="1"/>
    </xf>
    <xf numFmtId="186" fontId="4" fillId="0" borderId="125" xfId="15" applyFont="1" applyBorder="1" applyProtection="1">
      <protection hidden="1"/>
    </xf>
    <xf numFmtId="186" fontId="4" fillId="0" borderId="126" xfId="15" applyFont="1" applyBorder="1" applyProtection="1">
      <protection hidden="1"/>
    </xf>
    <xf numFmtId="186" fontId="4" fillId="0" borderId="127" xfId="15" applyFont="1" applyBorder="1" applyProtection="1">
      <protection hidden="1"/>
    </xf>
    <xf numFmtId="186" fontId="4" fillId="0" borderId="128" xfId="15" applyFont="1" applyBorder="1" applyProtection="1">
      <protection hidden="1"/>
    </xf>
    <xf numFmtId="186" fontId="4" fillId="0" borderId="90" xfId="15" applyFont="1" applyBorder="1" applyProtection="1">
      <protection hidden="1"/>
    </xf>
    <xf numFmtId="186" fontId="4" fillId="0" borderId="129" xfId="15" applyFont="1" applyBorder="1" applyProtection="1">
      <protection hidden="1"/>
    </xf>
    <xf numFmtId="186" fontId="4" fillId="0" borderId="130" xfId="15" applyFont="1" applyBorder="1" applyProtection="1">
      <protection hidden="1"/>
    </xf>
    <xf numFmtId="186" fontId="4" fillId="0" borderId="44" xfId="15" applyFont="1" applyBorder="1" applyProtection="1">
      <protection hidden="1"/>
    </xf>
    <xf numFmtId="186" fontId="15" fillId="0" borderId="131" xfId="15" applyFont="1" applyBorder="1" applyProtection="1">
      <protection hidden="1"/>
    </xf>
    <xf numFmtId="186" fontId="15" fillId="0" borderId="132" xfId="15" applyFont="1" applyBorder="1" applyProtection="1">
      <protection hidden="1"/>
    </xf>
    <xf numFmtId="186" fontId="15" fillId="0" borderId="13" xfId="15" applyFont="1" applyBorder="1" applyProtection="1">
      <protection hidden="1"/>
    </xf>
    <xf numFmtId="186" fontId="37" fillId="0" borderId="0" xfId="13" applyFont="1" applyProtection="1">
      <protection hidden="1"/>
    </xf>
    <xf numFmtId="186" fontId="15" fillId="0" borderId="67" xfId="15" applyFont="1" applyBorder="1" applyAlignment="1" applyProtection="1">
      <alignment vertical="center" wrapText="1"/>
      <protection hidden="1"/>
    </xf>
    <xf numFmtId="186" fontId="15" fillId="0" borderId="20" xfId="15" applyFont="1" applyBorder="1" applyProtection="1">
      <protection hidden="1"/>
    </xf>
    <xf numFmtId="186" fontId="11" fillId="0" borderId="45" xfId="15" applyFont="1" applyFill="1" applyBorder="1" applyProtection="1">
      <protection hidden="1"/>
    </xf>
    <xf numFmtId="186" fontId="12" fillId="0" borderId="95" xfId="15" applyFont="1" applyFill="1" applyBorder="1" applyAlignment="1" applyProtection="1">
      <protection hidden="1"/>
    </xf>
    <xf numFmtId="186" fontId="12" fillId="0" borderId="65" xfId="15" applyFont="1" applyFill="1" applyBorder="1" applyAlignment="1" applyProtection="1">
      <protection hidden="1"/>
    </xf>
    <xf numFmtId="186" fontId="12" fillId="0" borderId="58" xfId="15" applyFont="1" applyFill="1" applyBorder="1" applyProtection="1">
      <protection hidden="1"/>
    </xf>
    <xf numFmtId="186" fontId="12" fillId="0" borderId="78" xfId="15" applyFont="1" applyFill="1" applyBorder="1" applyAlignment="1" applyProtection="1">
      <protection hidden="1"/>
    </xf>
    <xf numFmtId="186" fontId="12" fillId="0" borderId="1" xfId="15" applyFont="1" applyFill="1" applyBorder="1" applyProtection="1">
      <protection hidden="1"/>
    </xf>
    <xf numFmtId="0" fontId="31" fillId="0" borderId="40" xfId="0" applyFont="1" applyBorder="1" applyAlignment="1" applyProtection="1">
      <alignment horizontal="centerContinuous" vertical="center"/>
      <protection hidden="1"/>
    </xf>
    <xf numFmtId="0" fontId="48" fillId="0" borderId="14" xfId="0" applyFont="1" applyBorder="1" applyAlignment="1" applyProtection="1">
      <alignment horizontal="centerContinuous"/>
      <protection hidden="1"/>
    </xf>
    <xf numFmtId="0" fontId="48" fillId="0" borderId="79" xfId="0" applyFont="1" applyBorder="1" applyAlignment="1" applyProtection="1">
      <alignment horizontal="centerContinuous"/>
      <protection hidden="1"/>
    </xf>
    <xf numFmtId="186" fontId="29" fillId="0" borderId="15" xfId="16" applyFont="1" applyBorder="1" applyProtection="1">
      <protection hidden="1"/>
    </xf>
    <xf numFmtId="186" fontId="19" fillId="0" borderId="15" xfId="16" applyFont="1" applyBorder="1" applyProtection="1">
      <protection hidden="1"/>
    </xf>
    <xf numFmtId="186" fontId="19" fillId="0" borderId="12" xfId="16" applyFont="1" applyBorder="1" applyProtection="1">
      <protection hidden="1"/>
    </xf>
    <xf numFmtId="186" fontId="19" fillId="0" borderId="45" xfId="16" applyFont="1" applyBorder="1" applyProtection="1">
      <protection hidden="1"/>
    </xf>
    <xf numFmtId="186" fontId="27" fillId="0" borderId="36" xfId="16" applyFont="1" applyBorder="1" applyAlignment="1" applyProtection="1">
      <alignment horizontal="center"/>
      <protection hidden="1"/>
    </xf>
    <xf numFmtId="186" fontId="28" fillId="0" borderId="36" xfId="16" applyFont="1" applyBorder="1" applyProtection="1">
      <protection hidden="1"/>
    </xf>
    <xf numFmtId="186" fontId="19" fillId="0" borderId="39" xfId="16" applyFont="1" applyBorder="1" applyProtection="1">
      <protection hidden="1"/>
    </xf>
    <xf numFmtId="186" fontId="19" fillId="0" borderId="29" xfId="16" applyFont="1" applyBorder="1" applyProtection="1">
      <protection hidden="1"/>
    </xf>
    <xf numFmtId="186" fontId="15" fillId="0" borderId="31" xfId="16" applyFont="1" applyBorder="1" applyProtection="1">
      <protection hidden="1"/>
    </xf>
    <xf numFmtId="186" fontId="15" fillId="0" borderId="58" xfId="16" applyFont="1" applyBorder="1" applyProtection="1">
      <protection hidden="1"/>
    </xf>
    <xf numFmtId="186" fontId="4" fillId="0" borderId="37" xfId="16" applyFont="1" applyBorder="1" applyProtection="1">
      <protection hidden="1"/>
    </xf>
    <xf numFmtId="186" fontId="15" fillId="0" borderId="15" xfId="16" applyFont="1" applyBorder="1" applyProtection="1">
      <protection hidden="1"/>
    </xf>
    <xf numFmtId="186" fontId="15" fillId="0" borderId="12" xfId="16" applyFont="1" applyBorder="1" applyProtection="1">
      <protection hidden="1"/>
    </xf>
    <xf numFmtId="186" fontId="15" fillId="0" borderId="40" xfId="16" applyFont="1" applyBorder="1" applyProtection="1">
      <protection hidden="1"/>
    </xf>
    <xf numFmtId="186" fontId="4" fillId="0" borderId="14" xfId="16" applyFont="1" applyBorder="1" applyProtection="1">
      <protection hidden="1"/>
    </xf>
    <xf numFmtId="186" fontId="4" fillId="0" borderId="79" xfId="16" applyFont="1" applyBorder="1" applyProtection="1">
      <protection hidden="1"/>
    </xf>
    <xf numFmtId="186" fontId="4" fillId="0" borderId="133" xfId="16" applyFont="1" applyBorder="1" applyProtection="1">
      <protection hidden="1"/>
    </xf>
    <xf numFmtId="186" fontId="4" fillId="0" borderId="12" xfId="16" applyFont="1" applyBorder="1" applyProtection="1">
      <protection hidden="1"/>
    </xf>
    <xf numFmtId="186" fontId="4" fillId="0" borderId="23" xfId="16" applyFont="1" applyBorder="1" applyProtection="1">
      <protection hidden="1"/>
    </xf>
    <xf numFmtId="186" fontId="4" fillId="0" borderId="39" xfId="16" applyFont="1" applyBorder="1" applyProtection="1">
      <protection hidden="1"/>
    </xf>
    <xf numFmtId="186" fontId="4" fillId="0" borderId="45" xfId="16" applyFont="1" applyBorder="1" applyProtection="1">
      <protection hidden="1"/>
    </xf>
    <xf numFmtId="186" fontId="4" fillId="0" borderId="29" xfId="16" applyFont="1" applyBorder="1" applyProtection="1">
      <protection hidden="1"/>
    </xf>
    <xf numFmtId="186" fontId="4" fillId="0" borderId="0" xfId="16" applyFont="1" applyBorder="1" applyProtection="1">
      <protection hidden="1"/>
    </xf>
    <xf numFmtId="186" fontId="15" fillId="0" borderId="0" xfId="16" applyFont="1" applyBorder="1" applyProtection="1">
      <protection hidden="1"/>
    </xf>
    <xf numFmtId="186" fontId="4" fillId="0" borderId="134" xfId="16" applyFont="1" applyBorder="1" applyProtection="1">
      <protection hidden="1"/>
    </xf>
    <xf numFmtId="186" fontId="4" fillId="0" borderId="126" xfId="16" applyFont="1" applyBorder="1" applyProtection="1">
      <protection hidden="1"/>
    </xf>
    <xf numFmtId="186" fontId="4" fillId="0" borderId="127" xfId="16" applyFont="1" applyBorder="1" applyProtection="1">
      <protection hidden="1"/>
    </xf>
    <xf numFmtId="186" fontId="4" fillId="0" borderId="124" xfId="16" applyFont="1" applyBorder="1" applyProtection="1">
      <protection hidden="1"/>
    </xf>
    <xf numFmtId="186" fontId="4" fillId="0" borderId="90" xfId="16" applyFont="1" applyBorder="1" applyProtection="1">
      <protection hidden="1"/>
    </xf>
    <xf numFmtId="186" fontId="4" fillId="0" borderId="135" xfId="16" applyFont="1" applyBorder="1" applyProtection="1">
      <protection hidden="1"/>
    </xf>
    <xf numFmtId="186" fontId="4" fillId="0" borderId="130" xfId="16" applyFont="1" applyBorder="1" applyProtection="1">
      <protection hidden="1"/>
    </xf>
    <xf numFmtId="186" fontId="4" fillId="0" borderId="44" xfId="16" applyFont="1" applyBorder="1" applyProtection="1">
      <protection hidden="1"/>
    </xf>
    <xf numFmtId="186" fontId="15" fillId="0" borderId="20" xfId="16" applyFont="1" applyBorder="1" applyAlignment="1" applyProtection="1">
      <alignment vertical="top"/>
      <protection hidden="1"/>
    </xf>
    <xf numFmtId="186" fontId="11" fillId="0" borderId="45" xfId="16" applyFont="1" applyFill="1" applyBorder="1" applyProtection="1">
      <protection hidden="1"/>
    </xf>
    <xf numFmtId="186" fontId="11" fillId="0" borderId="95" xfId="16" applyFont="1" applyFill="1" applyBorder="1" applyProtection="1">
      <protection hidden="1"/>
    </xf>
    <xf numFmtId="186" fontId="12" fillId="0" borderId="65" xfId="16" applyFont="1" applyFill="1" applyBorder="1" applyAlignment="1" applyProtection="1">
      <protection hidden="1"/>
    </xf>
    <xf numFmtId="186" fontId="12" fillId="0" borderId="58" xfId="16" applyFont="1" applyFill="1" applyBorder="1" applyProtection="1">
      <protection hidden="1"/>
    </xf>
    <xf numFmtId="186" fontId="12" fillId="0" borderId="3" xfId="16" applyFont="1" applyFill="1" applyBorder="1" applyAlignment="1" applyProtection="1">
      <protection hidden="1"/>
    </xf>
    <xf numFmtId="186" fontId="12" fillId="0" borderId="5" xfId="16" applyFont="1" applyFill="1" applyBorder="1" applyProtection="1">
      <protection hidden="1"/>
    </xf>
    <xf numFmtId="186" fontId="29" fillId="0" borderId="15" xfId="17" applyFont="1" applyBorder="1" applyProtection="1">
      <protection hidden="1"/>
    </xf>
    <xf numFmtId="186" fontId="19" fillId="0" borderId="12" xfId="17" applyFont="1" applyBorder="1" applyProtection="1">
      <protection hidden="1"/>
    </xf>
    <xf numFmtId="186" fontId="19" fillId="0" borderId="45" xfId="17" applyFont="1" applyBorder="1" applyProtection="1">
      <protection hidden="1"/>
    </xf>
    <xf numFmtId="186" fontId="27" fillId="0" borderId="36" xfId="17" applyFont="1" applyBorder="1" applyAlignment="1" applyProtection="1">
      <alignment horizontal="center"/>
      <protection hidden="1"/>
    </xf>
    <xf numFmtId="186" fontId="28" fillId="0" borderId="36" xfId="17" applyFont="1" applyBorder="1" applyProtection="1">
      <protection hidden="1"/>
    </xf>
    <xf numFmtId="186" fontId="19" fillId="0" borderId="39" xfId="17" applyFont="1" applyBorder="1" applyProtection="1">
      <protection hidden="1"/>
    </xf>
    <xf numFmtId="186" fontId="19" fillId="0" borderId="29" xfId="17" applyFont="1" applyBorder="1" applyProtection="1">
      <protection hidden="1"/>
    </xf>
    <xf numFmtId="186" fontId="15" fillId="0" borderId="31" xfId="17" applyFont="1" applyBorder="1" applyProtection="1">
      <protection hidden="1"/>
    </xf>
    <xf numFmtId="186" fontId="15" fillId="0" borderId="58" xfId="17" applyFont="1" applyBorder="1" applyProtection="1">
      <protection hidden="1"/>
    </xf>
    <xf numFmtId="186" fontId="15" fillId="0" borderId="58" xfId="17" applyFont="1" applyBorder="1" applyAlignment="1" applyProtection="1">
      <alignment horizontal="center"/>
      <protection hidden="1"/>
    </xf>
    <xf numFmtId="186" fontId="19" fillId="0" borderId="58" xfId="17" applyFont="1" applyBorder="1" applyProtection="1">
      <protection hidden="1"/>
    </xf>
    <xf numFmtId="186" fontId="4" fillId="0" borderId="124" xfId="17" applyFont="1" applyBorder="1" applyProtection="1">
      <protection hidden="1"/>
    </xf>
    <xf numFmtId="186" fontId="15" fillId="0" borderId="12" xfId="17" applyFont="1" applyBorder="1" applyProtection="1">
      <protection hidden="1"/>
    </xf>
    <xf numFmtId="186" fontId="4" fillId="0" borderId="39" xfId="17" applyFont="1" applyBorder="1" applyProtection="1">
      <protection hidden="1"/>
    </xf>
    <xf numFmtId="186" fontId="4" fillId="0" borderId="45" xfId="17" applyFont="1" applyBorder="1" applyProtection="1">
      <protection hidden="1"/>
    </xf>
    <xf numFmtId="186" fontId="4" fillId="0" borderId="29" xfId="17" applyFont="1" applyBorder="1" applyProtection="1">
      <protection hidden="1"/>
    </xf>
    <xf numFmtId="186" fontId="4" fillId="0" borderId="125" xfId="17" applyFont="1" applyBorder="1" applyProtection="1">
      <protection hidden="1"/>
    </xf>
    <xf numFmtId="186" fontId="4" fillId="0" borderId="126" xfId="17" applyFont="1" applyBorder="1" applyProtection="1">
      <protection hidden="1"/>
    </xf>
    <xf numFmtId="186" fontId="4" fillId="0" borderId="127" xfId="17" applyFont="1" applyBorder="1" applyProtection="1">
      <protection hidden="1"/>
    </xf>
    <xf numFmtId="186" fontId="4" fillId="0" borderId="128" xfId="17" applyFont="1" applyBorder="1" applyProtection="1">
      <protection hidden="1"/>
    </xf>
    <xf numFmtId="186" fontId="4" fillId="0" borderId="90" xfId="17" applyFont="1" applyBorder="1" applyProtection="1">
      <protection hidden="1"/>
    </xf>
    <xf numFmtId="186" fontId="15" fillId="0" borderId="15" xfId="17" applyFont="1" applyBorder="1" applyProtection="1">
      <protection hidden="1"/>
    </xf>
    <xf numFmtId="186" fontId="15" fillId="0" borderId="12" xfId="17" applyFont="1" applyBorder="1" applyAlignment="1" applyProtection="1">
      <alignment horizontal="center"/>
      <protection hidden="1"/>
    </xf>
    <xf numFmtId="186" fontId="4" fillId="0" borderId="0" xfId="17" applyFont="1" applyBorder="1" applyProtection="1">
      <protection hidden="1"/>
    </xf>
    <xf numFmtId="186" fontId="15" fillId="0" borderId="0" xfId="17" applyFont="1" applyBorder="1" applyProtection="1">
      <protection hidden="1"/>
    </xf>
    <xf numFmtId="186" fontId="4" fillId="0" borderId="129" xfId="17" applyFont="1" applyBorder="1" applyProtection="1">
      <protection hidden="1"/>
    </xf>
    <xf numFmtId="186" fontId="4" fillId="0" borderId="130" xfId="17" applyFont="1" applyBorder="1" applyProtection="1">
      <protection hidden="1"/>
    </xf>
    <xf numFmtId="186" fontId="4" fillId="0" borderId="44" xfId="17" applyFont="1" applyBorder="1" applyProtection="1">
      <protection hidden="1"/>
    </xf>
    <xf numFmtId="186" fontId="15" fillId="0" borderId="36" xfId="17" applyFont="1" applyBorder="1" applyProtection="1">
      <protection hidden="1"/>
    </xf>
    <xf numFmtId="186" fontId="15" fillId="0" borderId="39" xfId="17" applyFont="1" applyBorder="1" applyAlignment="1" applyProtection="1">
      <alignment horizontal="center"/>
      <protection hidden="1"/>
    </xf>
    <xf numFmtId="186" fontId="15" fillId="0" borderId="37" xfId="17" applyFont="1" applyBorder="1" applyProtection="1">
      <protection hidden="1"/>
    </xf>
    <xf numFmtId="186" fontId="19" fillId="0" borderId="0" xfId="17" applyFont="1" applyBorder="1" applyProtection="1">
      <protection hidden="1"/>
    </xf>
    <xf numFmtId="186" fontId="15" fillId="0" borderId="0" xfId="17" applyFont="1" applyBorder="1" applyAlignment="1" applyProtection="1">
      <alignment horizontal="center"/>
      <protection hidden="1"/>
    </xf>
    <xf numFmtId="186" fontId="15" fillId="0" borderId="67" xfId="17" applyFont="1" applyBorder="1" applyAlignment="1" applyProtection="1">
      <alignment vertical="center" wrapText="1"/>
      <protection hidden="1"/>
    </xf>
    <xf numFmtId="186" fontId="15" fillId="0" borderId="20" xfId="17" applyFont="1" applyBorder="1" applyProtection="1">
      <protection hidden="1"/>
    </xf>
    <xf numFmtId="186" fontId="15" fillId="0" borderId="45" xfId="17" applyFont="1" applyBorder="1" applyProtection="1">
      <protection hidden="1"/>
    </xf>
    <xf numFmtId="186" fontId="11" fillId="0" borderId="45" xfId="17" applyFont="1" applyFill="1" applyBorder="1" applyProtection="1">
      <protection hidden="1"/>
    </xf>
    <xf numFmtId="186" fontId="11" fillId="0" borderId="95" xfId="17" applyFont="1" applyFill="1" applyBorder="1" applyProtection="1">
      <protection hidden="1"/>
    </xf>
    <xf numFmtId="186" fontId="12" fillId="0" borderId="58" xfId="17" applyFont="1" applyFill="1" applyBorder="1" applyProtection="1">
      <protection hidden="1"/>
    </xf>
    <xf numFmtId="186" fontId="12" fillId="0" borderId="3" xfId="17" applyFont="1" applyFill="1" applyBorder="1" applyAlignment="1" applyProtection="1">
      <protection hidden="1"/>
    </xf>
    <xf numFmtId="186" fontId="12" fillId="0" borderId="5" xfId="17" applyFont="1" applyFill="1" applyBorder="1" applyProtection="1">
      <protection hidden="1"/>
    </xf>
    <xf numFmtId="0" fontId="48" fillId="0" borderId="104" xfId="0" applyFont="1" applyBorder="1" applyAlignment="1" applyProtection="1">
      <alignment horizontal="centerContinuous"/>
      <protection hidden="1"/>
    </xf>
    <xf numFmtId="0" fontId="48" fillId="0" borderId="79" xfId="0" applyFont="1" applyBorder="1" applyAlignment="1" applyProtection="1">
      <alignment horizontal="centerContinuous" vertical="center"/>
      <protection hidden="1"/>
    </xf>
    <xf numFmtId="0" fontId="0" fillId="0" borderId="57" xfId="0" applyBorder="1" applyProtection="1"/>
    <xf numFmtId="186" fontId="14" fillId="2" borderId="136" xfId="7" applyFont="1" applyFill="1" applyBorder="1" applyProtection="1">
      <protection hidden="1"/>
    </xf>
    <xf numFmtId="0" fontId="47" fillId="0" borderId="0" xfId="18" applyFont="1" applyProtection="1"/>
    <xf numFmtId="0" fontId="47" fillId="0" borderId="0" xfId="18" applyProtection="1">
      <protection locked="0"/>
    </xf>
    <xf numFmtId="224" fontId="47" fillId="0" borderId="0" xfId="18" applyNumberFormat="1" applyProtection="1">
      <protection locked="0"/>
    </xf>
    <xf numFmtId="0" fontId="47" fillId="0" borderId="0" xfId="18" applyProtection="1"/>
    <xf numFmtId="1" fontId="47" fillId="0" borderId="0" xfId="18" applyNumberFormat="1" applyProtection="1">
      <protection locked="0"/>
    </xf>
    <xf numFmtId="0" fontId="47" fillId="5" borderId="0" xfId="18" applyFill="1" applyProtection="1">
      <protection locked="0"/>
    </xf>
    <xf numFmtId="3" fontId="47" fillId="0" borderId="0" xfId="18" applyNumberFormat="1" applyProtection="1">
      <protection locked="0"/>
    </xf>
    <xf numFmtId="0" fontId="47" fillId="5" borderId="0" xfId="18" applyFill="1" applyProtection="1"/>
    <xf numFmtId="0" fontId="27" fillId="0" borderId="0" xfId="18" applyFont="1" applyProtection="1"/>
    <xf numFmtId="224" fontId="47" fillId="0" borderId="0" xfId="18" applyNumberFormat="1" applyProtection="1"/>
    <xf numFmtId="3" fontId="27" fillId="0" borderId="0" xfId="18" applyNumberFormat="1" applyFont="1" applyProtection="1"/>
    <xf numFmtId="0" fontId="27" fillId="0" borderId="0" xfId="18" applyFont="1" applyProtection="1">
      <protection locked="0"/>
    </xf>
    <xf numFmtId="0" fontId="55" fillId="3" borderId="0" xfId="18" applyFont="1" applyFill="1" applyProtection="1">
      <protection hidden="1"/>
    </xf>
    <xf numFmtId="186" fontId="4" fillId="0" borderId="0" xfId="10" applyProtection="1">
      <protection locked="0" hidden="1"/>
    </xf>
    <xf numFmtId="49" fontId="18" fillId="0" borderId="137" xfId="7" applyNumberFormat="1" applyFont="1" applyFill="1" applyBorder="1" applyAlignment="1" applyProtection="1">
      <alignment horizontal="center" vertical="center"/>
      <protection locked="0"/>
    </xf>
    <xf numFmtId="186" fontId="11" fillId="0" borderId="33" xfId="7" applyFont="1" applyFill="1" applyBorder="1" applyAlignment="1" applyProtection="1">
      <alignment horizontal="center" vertical="center"/>
      <protection locked="0"/>
    </xf>
    <xf numFmtId="186" fontId="11" fillId="0" borderId="81" xfId="7" applyFont="1" applyFill="1" applyBorder="1" applyAlignment="1" applyProtection="1">
      <alignment horizontal="center" vertical="center"/>
      <protection locked="0"/>
    </xf>
    <xf numFmtId="186" fontId="11" fillId="0" borderId="138" xfId="7" applyFont="1" applyFill="1" applyBorder="1" applyAlignment="1" applyProtection="1">
      <alignment horizontal="center" vertical="center"/>
      <protection locked="0"/>
    </xf>
    <xf numFmtId="0" fontId="27" fillId="0" borderId="104" xfId="0" applyFont="1" applyBorder="1" applyAlignment="1" applyProtection="1">
      <alignment horizontal="center" vertical="center" wrapText="1"/>
      <protection locked="0"/>
    </xf>
    <xf numFmtId="205" fontId="4" fillId="0" borderId="57" xfId="10" applyNumberFormat="1" applyBorder="1" applyProtection="1"/>
    <xf numFmtId="186" fontId="62" fillId="0" borderId="0" xfId="13" applyFont="1" applyBorder="1" applyProtection="1">
      <protection locked="0"/>
    </xf>
    <xf numFmtId="186" fontId="6" fillId="0" borderId="54" xfId="13" applyBorder="1" applyProtection="1">
      <protection locked="0"/>
    </xf>
    <xf numFmtId="186" fontId="62" fillId="0" borderId="58" xfId="13" applyFont="1" applyBorder="1" applyAlignment="1" applyProtection="1">
      <alignment vertical="center"/>
      <protection locked="0"/>
    </xf>
    <xf numFmtId="186" fontId="62" fillId="0" borderId="12" xfId="13" applyFont="1" applyBorder="1" applyAlignment="1" applyProtection="1">
      <alignment vertical="center"/>
      <protection locked="0"/>
    </xf>
    <xf numFmtId="186" fontId="62" fillId="0" borderId="123" xfId="13" applyFont="1" applyBorder="1" applyAlignment="1" applyProtection="1">
      <alignment vertical="center"/>
      <protection locked="0"/>
    </xf>
    <xf numFmtId="186" fontId="62" fillId="0" borderId="23" xfId="13" applyFont="1" applyBorder="1" applyAlignment="1" applyProtection="1">
      <alignment vertical="center"/>
      <protection locked="0"/>
    </xf>
    <xf numFmtId="186" fontId="62" fillId="0" borderId="124" xfId="13" applyFont="1" applyBorder="1" applyAlignment="1" applyProtection="1">
      <alignment vertical="center"/>
      <protection locked="0"/>
    </xf>
    <xf numFmtId="186" fontId="62" fillId="0" borderId="74" xfId="13" applyFont="1" applyBorder="1" applyAlignment="1" applyProtection="1">
      <alignment vertical="center"/>
      <protection locked="0"/>
    </xf>
    <xf numFmtId="186" fontId="63" fillId="0" borderId="33" xfId="13" applyFont="1" applyFill="1" applyBorder="1" applyAlignment="1" applyProtection="1">
      <alignment horizontal="center" vertical="center"/>
      <protection locked="0"/>
    </xf>
    <xf numFmtId="186" fontId="63" fillId="0" borderId="139" xfId="13" applyFont="1" applyFill="1" applyBorder="1" applyAlignment="1" applyProtection="1">
      <alignment horizontal="center" vertical="center"/>
      <protection locked="0"/>
    </xf>
    <xf numFmtId="226" fontId="63" fillId="0" borderId="139" xfId="13" applyNumberFormat="1" applyFont="1" applyFill="1" applyBorder="1" applyProtection="1">
      <protection locked="0"/>
    </xf>
    <xf numFmtId="186" fontId="37" fillId="0" borderId="131" xfId="15" applyFont="1" applyBorder="1" applyAlignment="1" applyProtection="1">
      <alignment vertical="center"/>
      <protection locked="0"/>
    </xf>
    <xf numFmtId="186" fontId="37" fillId="0" borderId="140" xfId="15" applyFont="1" applyBorder="1" applyAlignment="1" applyProtection="1">
      <alignment vertical="center"/>
      <protection locked="0"/>
    </xf>
    <xf numFmtId="186" fontId="37" fillId="0" borderId="58" xfId="15" applyFont="1" applyBorder="1" applyAlignment="1" applyProtection="1">
      <alignment vertical="center"/>
      <protection locked="0"/>
    </xf>
    <xf numFmtId="186" fontId="37" fillId="0" borderId="12" xfId="15" applyFont="1" applyBorder="1" applyAlignment="1" applyProtection="1">
      <alignment vertical="center"/>
      <protection locked="0"/>
    </xf>
    <xf numFmtId="186" fontId="37" fillId="0" borderId="141" xfId="15" applyFont="1" applyBorder="1" applyAlignment="1" applyProtection="1">
      <alignment vertical="center"/>
      <protection locked="0"/>
    </xf>
    <xf numFmtId="186" fontId="37" fillId="0" borderId="133" xfId="15" applyFont="1" applyBorder="1" applyAlignment="1" applyProtection="1">
      <alignment vertical="center"/>
      <protection locked="0"/>
    </xf>
    <xf numFmtId="186" fontId="37" fillId="0" borderId="37" xfId="15" applyFont="1" applyBorder="1" applyAlignment="1" applyProtection="1">
      <alignment vertical="center"/>
      <protection locked="0"/>
    </xf>
    <xf numFmtId="186" fontId="37" fillId="0" borderId="123" xfId="15" applyFont="1" applyBorder="1" applyAlignment="1" applyProtection="1">
      <alignment vertical="center"/>
      <protection locked="0"/>
    </xf>
    <xf numFmtId="186" fontId="37" fillId="0" borderId="124" xfId="15" applyFont="1" applyBorder="1" applyAlignment="1" applyProtection="1">
      <alignment vertical="center"/>
      <protection locked="0"/>
    </xf>
    <xf numFmtId="186" fontId="37" fillId="0" borderId="23" xfId="15" applyFont="1" applyBorder="1" applyAlignment="1" applyProtection="1">
      <alignment vertical="center"/>
      <protection locked="0"/>
    </xf>
    <xf numFmtId="186" fontId="37" fillId="0" borderId="142" xfId="16" applyFont="1" applyBorder="1" applyAlignment="1" applyProtection="1">
      <alignment vertical="center"/>
      <protection locked="0"/>
    </xf>
    <xf numFmtId="186" fontId="37" fillId="0" borderId="124" xfId="16" applyFont="1" applyBorder="1" applyAlignment="1" applyProtection="1">
      <alignment vertical="center"/>
      <protection locked="0"/>
    </xf>
    <xf numFmtId="186" fontId="37" fillId="0" borderId="58" xfId="16" applyFont="1" applyBorder="1" applyAlignment="1" applyProtection="1">
      <alignment vertical="center"/>
      <protection locked="0"/>
    </xf>
    <xf numFmtId="186" fontId="37" fillId="0" borderId="37" xfId="16" applyFont="1" applyBorder="1" applyAlignment="1" applyProtection="1">
      <alignment vertical="center"/>
      <protection locked="0"/>
    </xf>
    <xf numFmtId="186" fontId="37" fillId="0" borderId="58" xfId="16" applyFont="1" applyBorder="1" applyAlignment="1" applyProtection="1">
      <alignment vertical="center"/>
      <protection locked="0" hidden="1"/>
    </xf>
    <xf numFmtId="186" fontId="41" fillId="0" borderId="58" xfId="16" applyFont="1" applyFill="1" applyBorder="1" applyAlignment="1" applyProtection="1">
      <alignment vertical="center"/>
      <protection locked="0"/>
    </xf>
    <xf numFmtId="186" fontId="41" fillId="0" borderId="5" xfId="16" applyFont="1" applyFill="1" applyBorder="1" applyAlignment="1" applyProtection="1">
      <alignment vertical="center"/>
      <protection locked="0"/>
    </xf>
    <xf numFmtId="226" fontId="12" fillId="0" borderId="5" xfId="16" applyNumberFormat="1" applyFont="1" applyFill="1" applyBorder="1" applyProtection="1">
      <protection locked="0"/>
    </xf>
    <xf numFmtId="186" fontId="37" fillId="0" borderId="58" xfId="17" applyFont="1" applyBorder="1" applyAlignment="1" applyProtection="1">
      <alignment vertical="center"/>
      <protection locked="0"/>
    </xf>
    <xf numFmtId="186" fontId="37" fillId="0" borderId="12" xfId="17" applyFont="1" applyBorder="1" applyAlignment="1" applyProtection="1">
      <alignment vertical="center"/>
      <protection locked="0"/>
    </xf>
    <xf numFmtId="186" fontId="37" fillId="0" borderId="141" xfId="17" applyFont="1" applyBorder="1" applyAlignment="1" applyProtection="1">
      <alignment vertical="center"/>
      <protection locked="0"/>
    </xf>
    <xf numFmtId="186" fontId="37" fillId="0" borderId="133" xfId="17" applyFont="1" applyBorder="1" applyAlignment="1" applyProtection="1">
      <alignment vertical="center"/>
      <protection locked="0"/>
    </xf>
    <xf numFmtId="186" fontId="37" fillId="0" borderId="37" xfId="17" applyFont="1" applyBorder="1" applyAlignment="1" applyProtection="1">
      <alignment vertical="center"/>
      <protection locked="0"/>
    </xf>
    <xf numFmtId="186" fontId="37" fillId="0" borderId="123" xfId="17" applyFont="1" applyBorder="1" applyAlignment="1" applyProtection="1">
      <alignment vertical="center"/>
      <protection locked="0"/>
    </xf>
    <xf numFmtId="186" fontId="37" fillId="0" borderId="124" xfId="17" applyFont="1" applyBorder="1" applyAlignment="1" applyProtection="1">
      <alignment vertical="center"/>
      <protection locked="0"/>
    </xf>
    <xf numFmtId="186" fontId="37" fillId="0" borderId="23" xfId="17" applyFont="1" applyBorder="1" applyAlignment="1" applyProtection="1">
      <alignment vertical="center"/>
      <protection locked="0"/>
    </xf>
    <xf numFmtId="186" fontId="37" fillId="0" borderId="39" xfId="17" applyFont="1" applyBorder="1" applyAlignment="1" applyProtection="1">
      <alignment vertical="center"/>
      <protection locked="0"/>
    </xf>
    <xf numFmtId="186" fontId="41" fillId="0" borderId="46" xfId="17" applyFont="1" applyFill="1" applyBorder="1" applyAlignment="1" applyProtection="1">
      <alignment vertical="center"/>
      <protection locked="0" hidden="1"/>
    </xf>
    <xf numFmtId="186" fontId="41" fillId="0" borderId="5" xfId="17" applyFont="1" applyFill="1" applyBorder="1" applyAlignment="1" applyProtection="1">
      <alignment vertical="center"/>
      <protection locked="0" hidden="1"/>
    </xf>
    <xf numFmtId="186" fontId="41" fillId="0" borderId="58" xfId="17" applyFont="1" applyFill="1" applyBorder="1" applyAlignment="1" applyProtection="1">
      <alignment vertical="center"/>
      <protection locked="0" hidden="1"/>
    </xf>
    <xf numFmtId="226" fontId="12" fillId="0" borderId="5" xfId="17" applyNumberFormat="1" applyFont="1" applyFill="1" applyBorder="1" applyAlignment="1" applyProtection="1">
      <alignment horizontal="center"/>
      <protection locked="0" hidden="1"/>
    </xf>
    <xf numFmtId="186" fontId="11" fillId="0" borderId="36" xfId="7" applyFont="1" applyFill="1" applyBorder="1" applyAlignment="1" applyProtection="1">
      <alignment vertical="center"/>
      <protection locked="0"/>
    </xf>
    <xf numFmtId="0" fontId="0" fillId="0" borderId="39" xfId="0" applyBorder="1" applyAlignment="1" applyProtection="1">
      <alignment vertical="center"/>
      <protection locked="0"/>
    </xf>
    <xf numFmtId="0" fontId="0" fillId="0" borderId="37" xfId="0" applyBorder="1" applyAlignment="1" applyProtection="1">
      <alignment vertical="center"/>
      <protection locked="0"/>
    </xf>
    <xf numFmtId="186" fontId="14" fillId="0" borderId="0" xfId="7" applyFont="1" applyFill="1" applyBorder="1" applyAlignment="1" applyProtection="1">
      <alignment horizontal="center" vertical="center"/>
      <protection hidden="1"/>
    </xf>
    <xf numFmtId="0" fontId="0" fillId="0" borderId="0" xfId="0" applyBorder="1" applyAlignment="1" applyProtection="1">
      <alignment horizontal="center" vertical="center"/>
      <protection hidden="1"/>
    </xf>
    <xf numFmtId="186" fontId="11" fillId="0" borderId="146" xfId="7" applyFont="1" applyFill="1" applyBorder="1" applyAlignment="1" applyProtection="1">
      <alignment vertical="center"/>
      <protection locked="0"/>
    </xf>
    <xf numFmtId="0" fontId="0" fillId="0" borderId="64" xfId="0" applyBorder="1" applyAlignment="1" applyProtection="1">
      <alignment vertical="center"/>
      <protection locked="0"/>
    </xf>
    <xf numFmtId="0" fontId="0" fillId="0" borderId="62" xfId="0" applyBorder="1" applyAlignment="1" applyProtection="1">
      <alignment vertical="center"/>
      <protection locked="0"/>
    </xf>
    <xf numFmtId="186" fontId="11" fillId="0" borderId="138" xfId="7" applyFont="1" applyFill="1" applyBorder="1" applyAlignment="1" applyProtection="1">
      <alignment horizontal="center" vertical="center"/>
      <protection locked="0"/>
    </xf>
    <xf numFmtId="0" fontId="0" fillId="0" borderId="138" xfId="0" applyBorder="1" applyAlignment="1" applyProtection="1">
      <alignment horizontal="center" vertical="center"/>
      <protection locked="0"/>
    </xf>
    <xf numFmtId="186" fontId="6" fillId="0" borderId="146" xfId="7" applyFont="1" applyBorder="1" applyAlignment="1" applyProtection="1">
      <alignment vertical="center"/>
      <protection locked="0"/>
    </xf>
    <xf numFmtId="0" fontId="0" fillId="0" borderId="80" xfId="0" applyBorder="1" applyAlignment="1" applyProtection="1">
      <alignment vertical="center"/>
      <protection locked="0"/>
    </xf>
    <xf numFmtId="186" fontId="11" fillId="0" borderId="57" xfId="7" applyFont="1" applyFill="1" applyBorder="1" applyAlignment="1" applyProtection="1">
      <alignment vertical="center"/>
      <protection locked="0"/>
    </xf>
    <xf numFmtId="0" fontId="0" fillId="0" borderId="57" xfId="0" applyBorder="1" applyAlignment="1" applyProtection="1">
      <alignment vertical="center"/>
      <protection locked="0"/>
    </xf>
    <xf numFmtId="186" fontId="6" fillId="0" borderId="57" xfId="7" applyBorder="1" applyAlignment="1" applyProtection="1">
      <alignment vertical="center"/>
      <protection locked="0"/>
    </xf>
    <xf numFmtId="0" fontId="0" fillId="0" borderId="111" xfId="0" applyBorder="1" applyAlignment="1" applyProtection="1">
      <alignment vertical="center"/>
      <protection locked="0"/>
    </xf>
    <xf numFmtId="0" fontId="0" fillId="0" borderId="40"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79" xfId="0" applyBorder="1" applyAlignment="1" applyProtection="1">
      <alignment horizontal="center" vertical="center" wrapText="1"/>
      <protection locked="0"/>
    </xf>
    <xf numFmtId="186" fontId="11" fillId="0" borderId="149" xfId="7" applyFont="1" applyFill="1" applyBorder="1" applyAlignment="1" applyProtection="1">
      <alignment vertical="center"/>
      <protection locked="0"/>
    </xf>
    <xf numFmtId="0" fontId="0" fillId="0" borderId="149" xfId="0" applyBorder="1" applyAlignment="1" applyProtection="1">
      <alignment vertical="center"/>
      <protection locked="0"/>
    </xf>
    <xf numFmtId="186" fontId="6" fillId="0" borderId="149" xfId="7" applyBorder="1" applyAlignment="1" applyProtection="1">
      <alignment vertical="center"/>
      <protection locked="0"/>
    </xf>
    <xf numFmtId="0" fontId="0" fillId="0" borderId="150" xfId="0" applyBorder="1" applyAlignment="1" applyProtection="1">
      <alignment vertical="center"/>
      <protection locked="0"/>
    </xf>
    <xf numFmtId="186" fontId="14" fillId="0" borderId="151" xfId="7" applyFont="1" applyFill="1" applyBorder="1" applyAlignment="1" applyProtection="1">
      <alignment horizontal="center" vertical="center"/>
      <protection hidden="1"/>
    </xf>
    <xf numFmtId="0" fontId="0" fillId="0" borderId="152" xfId="0" applyBorder="1" applyAlignment="1" applyProtection="1">
      <alignment horizontal="center" vertical="center"/>
      <protection hidden="1"/>
    </xf>
    <xf numFmtId="0" fontId="0" fillId="0" borderId="153" xfId="0" applyBorder="1" applyAlignment="1" applyProtection="1">
      <alignment horizontal="center" vertical="center"/>
      <protection hidden="1"/>
    </xf>
    <xf numFmtId="186" fontId="18" fillId="2" borderId="147" xfId="7" applyFont="1" applyFill="1" applyBorder="1" applyAlignment="1" applyProtection="1">
      <alignment horizontal="left" vertical="center" wrapText="1"/>
      <protection locked="0"/>
    </xf>
    <xf numFmtId="0" fontId="27" fillId="0" borderId="14" xfId="0" applyFont="1" applyBorder="1" applyAlignment="1" applyProtection="1">
      <alignment wrapText="1"/>
      <protection locked="0"/>
    </xf>
    <xf numFmtId="0" fontId="27" fillId="0" borderId="79" xfId="0" applyFont="1" applyBorder="1" applyAlignment="1" applyProtection="1">
      <alignment wrapText="1"/>
      <protection locked="0"/>
    </xf>
    <xf numFmtId="204" fontId="27" fillId="2" borderId="119" xfId="8" applyNumberFormat="1" applyFont="1" applyFill="1" applyBorder="1" applyAlignment="1" applyProtection="1">
      <alignment horizontal="center" vertical="center"/>
      <protection locked="0"/>
    </xf>
    <xf numFmtId="204" fontId="0" fillId="0" borderId="120" xfId="0" applyNumberFormat="1" applyBorder="1" applyAlignment="1" applyProtection="1">
      <alignment horizontal="center" vertical="center"/>
      <protection locked="0"/>
    </xf>
    <xf numFmtId="204" fontId="0" fillId="0" borderId="148" xfId="0" applyNumberFormat="1" applyBorder="1" applyAlignment="1" applyProtection="1">
      <alignment horizontal="center" vertical="center"/>
      <protection locked="0"/>
    </xf>
    <xf numFmtId="186" fontId="12" fillId="0" borderId="13" xfId="7" applyFont="1" applyFill="1" applyBorder="1" applyAlignment="1" applyProtection="1">
      <alignment vertical="center"/>
      <protection locked="0"/>
    </xf>
    <xf numFmtId="0" fontId="0" fillId="0" borderId="0" xfId="0" applyAlignment="1" applyProtection="1">
      <alignment vertical="center"/>
      <protection locked="0"/>
    </xf>
    <xf numFmtId="0" fontId="0" fillId="0" borderId="54" xfId="0"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72" xfId="0" applyBorder="1" applyAlignment="1" applyProtection="1">
      <alignment vertical="center"/>
      <protection locked="0"/>
    </xf>
    <xf numFmtId="186" fontId="11" fillId="0" borderId="81" xfId="7" applyFont="1" applyFill="1" applyBorder="1" applyAlignment="1" applyProtection="1">
      <alignment horizontal="center" vertical="center"/>
      <protection locked="0"/>
    </xf>
    <xf numFmtId="0" fontId="0" fillId="0" borderId="81" xfId="0" applyBorder="1" applyAlignment="1" applyProtection="1">
      <alignment horizontal="center" vertical="center"/>
      <protection locked="0"/>
    </xf>
    <xf numFmtId="186" fontId="11" fillId="0" borderId="1" xfId="7" applyFont="1" applyFill="1" applyBorder="1" applyAlignment="1" applyProtection="1">
      <alignment vertical="center"/>
      <protection locked="0"/>
    </xf>
    <xf numFmtId="0" fontId="0" fillId="0" borderId="1" xfId="0" applyBorder="1" applyAlignment="1" applyProtection="1">
      <alignment vertical="center"/>
      <protection locked="0"/>
    </xf>
    <xf numFmtId="186" fontId="11" fillId="0" borderId="146" xfId="7"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186" fontId="12" fillId="0" borderId="146" xfId="7" applyFont="1" applyFill="1" applyBorder="1" applyAlignment="1" applyProtection="1">
      <alignment horizontal="center" vertical="center"/>
      <protection hidden="1"/>
    </xf>
    <xf numFmtId="0" fontId="0" fillId="0" borderId="62" xfId="0" applyBorder="1" applyAlignment="1" applyProtection="1">
      <alignment horizontal="center" vertical="center"/>
      <protection hidden="1"/>
    </xf>
    <xf numFmtId="186" fontId="12" fillId="0" borderId="144" xfId="7" applyFont="1" applyFill="1" applyBorder="1" applyAlignment="1" applyProtection="1">
      <alignment horizontal="center" vertical="center"/>
      <protection hidden="1"/>
    </xf>
    <xf numFmtId="0" fontId="0" fillId="0" borderId="143" xfId="0" applyBorder="1" applyAlignment="1" applyProtection="1">
      <alignment horizontal="center" vertical="center"/>
      <protection hidden="1"/>
    </xf>
    <xf numFmtId="14" fontId="11" fillId="0" borderId="144" xfId="7" applyNumberFormat="1" applyFont="1" applyFill="1"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14" fontId="0" fillId="0" borderId="143" xfId="0" applyNumberFormat="1" applyBorder="1" applyAlignment="1" applyProtection="1">
      <alignment horizontal="center" vertical="center"/>
      <protection locked="0"/>
    </xf>
    <xf numFmtId="186" fontId="41" fillId="0" borderId="39" xfId="7" applyFont="1" applyFill="1" applyBorder="1" applyAlignment="1" applyProtection="1">
      <alignment horizontal="center" vertical="center"/>
      <protection locked="0"/>
    </xf>
    <xf numFmtId="0" fontId="37" fillId="0" borderId="39" xfId="0" applyFont="1" applyBorder="1" applyAlignment="1" applyProtection="1">
      <alignment horizontal="center" vertical="center"/>
      <protection locked="0"/>
    </xf>
    <xf numFmtId="0" fontId="37" fillId="0" borderId="37" xfId="0" applyFont="1" applyBorder="1" applyAlignment="1" applyProtection="1">
      <alignment horizontal="center" vertical="center"/>
      <protection locked="0"/>
    </xf>
    <xf numFmtId="186" fontId="11" fillId="0" borderId="46" xfId="7" applyFont="1" applyFill="1" applyBorder="1" applyAlignment="1" applyProtection="1">
      <alignment horizontal="center" vertical="center"/>
      <protection locked="0"/>
    </xf>
    <xf numFmtId="0" fontId="0" fillId="0" borderId="131"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0" xfId="0" applyBorder="1" applyAlignment="1" applyProtection="1">
      <protection hidden="1"/>
    </xf>
    <xf numFmtId="186" fontId="14" fillId="0" borderId="40" xfId="7" applyFont="1" applyFill="1" applyBorder="1" applyAlignment="1" applyProtection="1">
      <alignment horizontal="center" vertical="center"/>
      <protection locked="0"/>
    </xf>
    <xf numFmtId="0" fontId="0" fillId="0" borderId="79" xfId="0" applyBorder="1" applyAlignment="1" applyProtection="1">
      <alignment horizontal="center" vertical="center"/>
      <protection locked="0"/>
    </xf>
    <xf numFmtId="49" fontId="14" fillId="0" borderId="40" xfId="7" applyNumberFormat="1" applyFont="1" applyFill="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0" fillId="0" borderId="79" xfId="0" applyNumberFormat="1" applyBorder="1" applyAlignment="1" applyProtection="1">
      <alignment horizontal="center" vertical="center"/>
      <protection locked="0"/>
    </xf>
    <xf numFmtId="186" fontId="11" fillId="0" borderId="144" xfId="7" applyFont="1" applyFill="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145" xfId="0" applyBorder="1" applyAlignment="1" applyProtection="1">
      <alignment horizontal="center" vertical="center" wrapText="1"/>
      <protection hidden="1"/>
    </xf>
    <xf numFmtId="186" fontId="12" fillId="0" borderId="37" xfId="7" applyFont="1" applyFill="1" applyBorder="1" applyAlignment="1" applyProtection="1">
      <alignment horizontal="right" vertical="center"/>
      <protection hidden="1"/>
    </xf>
    <xf numFmtId="0" fontId="0" fillId="0" borderId="57" xfId="0" applyBorder="1" applyAlignment="1" applyProtection="1">
      <alignment horizontal="right" vertical="center"/>
      <protection hidden="1"/>
    </xf>
    <xf numFmtId="0" fontId="20" fillId="0" borderId="36" xfId="0" applyFont="1" applyFill="1" applyBorder="1" applyAlignment="1" applyProtection="1">
      <alignment horizontal="center"/>
      <protection locked="0"/>
    </xf>
    <xf numFmtId="0" fontId="0" fillId="0" borderId="37" xfId="0" applyBorder="1" applyAlignment="1" applyProtection="1">
      <alignment horizontal="center"/>
      <protection locked="0"/>
    </xf>
    <xf numFmtId="204" fontId="27" fillId="2" borderId="40" xfId="8" applyNumberFormat="1" applyFont="1" applyFill="1" applyBorder="1" applyAlignment="1" applyProtection="1">
      <alignment horizontal="center" vertical="center"/>
      <protection locked="0" hidden="1"/>
    </xf>
    <xf numFmtId="204" fontId="0" fillId="0" borderId="79" xfId="0" applyNumberFormat="1" applyBorder="1" applyAlignment="1" applyProtection="1">
      <alignment horizontal="center" vertical="center"/>
      <protection locked="0" hidden="1"/>
    </xf>
    <xf numFmtId="186" fontId="62" fillId="0" borderId="13" xfId="13" applyFont="1" applyBorder="1" applyAlignment="1" applyProtection="1">
      <alignment horizontal="center" vertical="center" wrapText="1"/>
      <protection locked="0"/>
    </xf>
    <xf numFmtId="0" fontId="62" fillId="0" borderId="0" xfId="0" applyFont="1" applyBorder="1" applyAlignment="1" applyProtection="1">
      <alignment horizontal="center" vertical="center" wrapText="1"/>
      <protection locked="0"/>
    </xf>
    <xf numFmtId="0" fontId="62" fillId="0" borderId="54" xfId="0" applyFont="1" applyBorder="1" applyAlignment="1" applyProtection="1">
      <alignment horizontal="center" vertical="center" wrapText="1"/>
      <protection locked="0"/>
    </xf>
    <xf numFmtId="0" fontId="62" fillId="0" borderId="4" xfId="0" applyFont="1" applyBorder="1" applyAlignment="1" applyProtection="1">
      <alignment horizontal="center" vertical="center" wrapText="1"/>
      <protection locked="0"/>
    </xf>
    <xf numFmtId="0" fontId="62" fillId="0" borderId="5" xfId="0" applyFont="1" applyBorder="1" applyAlignment="1" applyProtection="1">
      <alignment horizontal="center" vertical="center" wrapText="1"/>
      <protection locked="0"/>
    </xf>
    <xf numFmtId="0" fontId="62" fillId="0" borderId="72" xfId="0" applyFont="1" applyBorder="1" applyAlignment="1" applyProtection="1">
      <alignment horizontal="center" vertical="center" wrapText="1"/>
      <protection locked="0"/>
    </xf>
    <xf numFmtId="186" fontId="62" fillId="0" borderId="36" xfId="13" applyFont="1" applyBorder="1" applyAlignment="1" applyProtection="1">
      <alignment horizontal="left" vertical="center" wrapText="1"/>
      <protection locked="0"/>
    </xf>
    <xf numFmtId="0" fontId="62" fillId="0" borderId="39" xfId="0" applyFont="1" applyBorder="1" applyAlignment="1" applyProtection="1">
      <alignment horizontal="left" vertical="center" wrapText="1"/>
      <protection locked="0"/>
    </xf>
    <xf numFmtId="0" fontId="62" fillId="0" borderId="37" xfId="0" applyFont="1" applyBorder="1" applyAlignment="1" applyProtection="1">
      <alignment horizontal="left" vertical="center" wrapText="1"/>
      <protection locked="0"/>
    </xf>
    <xf numFmtId="186" fontId="62" fillId="0" borderId="85" xfId="13" applyFont="1" applyBorder="1" applyAlignment="1" applyProtection="1">
      <alignment horizontal="left" vertical="center" wrapText="1"/>
      <protection locked="0" hidden="1"/>
    </xf>
    <xf numFmtId="0" fontId="62" fillId="0" borderId="45" xfId="0" applyFont="1" applyBorder="1" applyAlignment="1" applyProtection="1">
      <alignment horizontal="left" vertical="center" wrapText="1"/>
      <protection locked="0" hidden="1"/>
    </xf>
    <xf numFmtId="0" fontId="62" fillId="0" borderId="95" xfId="0" applyFont="1" applyBorder="1" applyAlignment="1" applyProtection="1">
      <alignment horizontal="left" vertical="center" wrapText="1"/>
      <protection locked="0" hidden="1"/>
    </xf>
    <xf numFmtId="0" fontId="62" fillId="0" borderId="53" xfId="0" applyFont="1" applyBorder="1" applyAlignment="1" applyProtection="1">
      <alignment horizontal="left" vertical="center" wrapText="1"/>
      <protection locked="0" hidden="1"/>
    </xf>
    <xf numFmtId="0" fontId="62" fillId="0" borderId="0" xfId="0" applyFont="1" applyBorder="1" applyAlignment="1" applyProtection="1">
      <alignment horizontal="left" vertical="center" wrapText="1"/>
      <protection locked="0" hidden="1"/>
    </xf>
    <xf numFmtId="0" fontId="62" fillId="0" borderId="54" xfId="0" applyFont="1" applyBorder="1" applyAlignment="1" applyProtection="1">
      <alignment horizontal="left" vertical="center" wrapText="1"/>
      <protection locked="0" hidden="1"/>
    </xf>
    <xf numFmtId="0" fontId="62" fillId="0" borderId="122" xfId="0" applyFont="1" applyBorder="1" applyAlignment="1" applyProtection="1">
      <alignment horizontal="left" vertical="center" wrapText="1"/>
      <protection locked="0" hidden="1"/>
    </xf>
    <xf numFmtId="0" fontId="62" fillId="0" borderId="12" xfId="0" applyFont="1" applyBorder="1" applyAlignment="1" applyProtection="1">
      <alignment horizontal="left" vertical="center" wrapText="1"/>
      <protection locked="0" hidden="1"/>
    </xf>
    <xf numFmtId="0" fontId="62" fillId="0" borderId="74" xfId="0" applyFont="1" applyBorder="1" applyAlignment="1" applyProtection="1">
      <alignment horizontal="left" vertical="center" wrapText="1"/>
      <protection locked="0" hidden="1"/>
    </xf>
    <xf numFmtId="186" fontId="62" fillId="0" borderId="36" xfId="13" applyFont="1" applyBorder="1" applyAlignment="1" applyProtection="1">
      <alignment vertical="center"/>
      <protection locked="0"/>
    </xf>
    <xf numFmtId="0" fontId="62" fillId="0" borderId="92" xfId="0" applyFont="1" applyBorder="1" applyAlignment="1" applyProtection="1">
      <alignment vertical="center"/>
      <protection locked="0"/>
    </xf>
    <xf numFmtId="0" fontId="62" fillId="0" borderId="37" xfId="0" applyFont="1" applyBorder="1" applyAlignment="1" applyProtection="1">
      <alignment vertical="center"/>
      <protection locked="0"/>
    </xf>
    <xf numFmtId="204" fontId="27" fillId="2" borderId="40" xfId="8" applyNumberFormat="1" applyFont="1" applyFill="1" applyBorder="1" applyAlignment="1" applyProtection="1">
      <alignment horizontal="center" vertical="center"/>
      <protection locked="0"/>
    </xf>
    <xf numFmtId="204" fontId="0" fillId="0" borderId="14" xfId="0" applyNumberForma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0" fillId="0" borderId="148" xfId="0" applyBorder="1" applyAlignment="1" applyProtection="1">
      <alignment horizontal="center" vertical="center"/>
      <protection locked="0"/>
    </xf>
    <xf numFmtId="186" fontId="19" fillId="0" borderId="12" xfId="15" applyFont="1" applyBorder="1" applyAlignment="1" applyProtection="1">
      <protection locked="0" hidden="1"/>
    </xf>
    <xf numFmtId="0" fontId="0" fillId="0" borderId="12" xfId="0" applyBorder="1" applyAlignment="1" applyProtection="1">
      <protection locked="0" hidden="1"/>
    </xf>
    <xf numFmtId="0" fontId="0" fillId="0" borderId="23" xfId="0" applyBorder="1" applyAlignment="1" applyProtection="1">
      <protection locked="0" hidden="1"/>
    </xf>
    <xf numFmtId="186" fontId="15" fillId="0" borderId="39" xfId="15" applyFont="1" applyBorder="1" applyAlignment="1" applyProtection="1">
      <alignment vertical="center" wrapText="1"/>
      <protection locked="0"/>
    </xf>
    <xf numFmtId="0" fontId="0" fillId="0" borderId="39" xfId="0" applyBorder="1" applyAlignment="1" applyProtection="1">
      <alignment vertical="center" wrapText="1"/>
      <protection locked="0"/>
    </xf>
    <xf numFmtId="0" fontId="0" fillId="0" borderId="37" xfId="0" applyBorder="1" applyAlignment="1" applyProtection="1">
      <alignment vertical="center" wrapText="1"/>
      <protection locked="0"/>
    </xf>
    <xf numFmtId="186" fontId="15" fillId="0" borderId="154" xfId="15" applyFont="1" applyBorder="1" applyAlignment="1" applyProtection="1">
      <alignment vertical="top" wrapText="1"/>
      <protection hidden="1"/>
    </xf>
    <xf numFmtId="0" fontId="0" fillId="0" borderId="140" xfId="0" applyBorder="1" applyAlignment="1" applyProtection="1">
      <alignment vertical="top" wrapText="1"/>
      <protection hidden="1"/>
    </xf>
    <xf numFmtId="186" fontId="15" fillId="0" borderId="156" xfId="15" applyFont="1" applyBorder="1" applyAlignment="1" applyProtection="1">
      <protection hidden="1"/>
    </xf>
    <xf numFmtId="0" fontId="0" fillId="0" borderId="155" xfId="0" applyBorder="1" applyAlignment="1" applyProtection="1">
      <protection hidden="1"/>
    </xf>
    <xf numFmtId="186" fontId="37" fillId="0" borderId="157" xfId="15" applyFont="1" applyBorder="1" applyAlignment="1" applyProtection="1">
      <alignment vertical="center"/>
      <protection locked="0"/>
    </xf>
    <xf numFmtId="0" fontId="37" fillId="0" borderId="157" xfId="0" applyFont="1" applyBorder="1" applyAlignment="1" applyProtection="1">
      <alignment vertical="center"/>
      <protection locked="0"/>
    </xf>
    <xf numFmtId="186" fontId="37" fillId="0" borderId="140" xfId="15" applyFont="1" applyBorder="1" applyAlignment="1" applyProtection="1">
      <alignment vertical="center"/>
      <protection locked="0"/>
    </xf>
    <xf numFmtId="0" fontId="37" fillId="0" borderId="140" xfId="0" applyFont="1" applyBorder="1" applyAlignment="1" applyProtection="1">
      <alignment vertical="center"/>
      <protection locked="0"/>
    </xf>
    <xf numFmtId="186" fontId="15" fillId="0" borderId="46" xfId="15" applyFont="1" applyBorder="1" applyAlignment="1" applyProtection="1">
      <alignment wrapText="1"/>
      <protection hidden="1"/>
    </xf>
    <xf numFmtId="0" fontId="0" fillId="0" borderId="131" xfId="0" applyBorder="1" applyAlignment="1" applyProtection="1">
      <alignment wrapText="1"/>
      <protection hidden="1"/>
    </xf>
    <xf numFmtId="186" fontId="15" fillId="0" borderId="154" xfId="15" applyFont="1" applyBorder="1" applyAlignment="1" applyProtection="1">
      <alignment horizontal="left" vertical="top" wrapText="1"/>
      <protection hidden="1"/>
    </xf>
    <xf numFmtId="0" fontId="0" fillId="0" borderId="140" xfId="0" applyBorder="1" applyAlignment="1" applyProtection="1">
      <alignment horizontal="left" vertical="top" wrapText="1"/>
      <protection hidden="1"/>
    </xf>
    <xf numFmtId="186" fontId="37" fillId="0" borderId="131" xfId="15" applyFont="1" applyBorder="1" applyAlignment="1" applyProtection="1">
      <alignment vertical="center"/>
      <protection locked="0"/>
    </xf>
    <xf numFmtId="186" fontId="37" fillId="0" borderId="155" xfId="15" applyFont="1" applyBorder="1" applyAlignment="1" applyProtection="1">
      <alignment vertical="center"/>
      <protection locked="0"/>
    </xf>
    <xf numFmtId="0" fontId="37" fillId="0" borderId="131" xfId="0" applyFont="1" applyBorder="1" applyAlignment="1" applyProtection="1">
      <alignment vertical="center"/>
      <protection locked="0"/>
    </xf>
    <xf numFmtId="186" fontId="64" fillId="0" borderId="12" xfId="15" applyFont="1" applyBorder="1" applyAlignment="1" applyProtection="1">
      <alignment horizontal="left" vertical="center" wrapText="1"/>
      <protection locked="0"/>
    </xf>
    <xf numFmtId="0" fontId="27" fillId="0" borderId="12" xfId="0" applyFont="1" applyBorder="1" applyAlignment="1" applyProtection="1">
      <alignment horizontal="left" vertical="center" wrapText="1"/>
      <protection locked="0"/>
    </xf>
    <xf numFmtId="186" fontId="41" fillId="0" borderId="39" xfId="15" applyFont="1" applyFill="1" applyBorder="1" applyAlignment="1" applyProtection="1">
      <alignment horizontal="center" vertical="center"/>
      <protection locked="0"/>
    </xf>
    <xf numFmtId="186" fontId="62" fillId="0" borderId="13" xfId="15" applyFont="1" applyBorder="1" applyAlignment="1" applyProtection="1">
      <protection locked="0"/>
    </xf>
    <xf numFmtId="0" fontId="62" fillId="0" borderId="0" xfId="0" applyFont="1" applyAlignment="1" applyProtection="1">
      <protection locked="0"/>
    </xf>
    <xf numFmtId="0" fontId="62" fillId="0" borderId="54" xfId="0" applyFont="1" applyBorder="1" applyAlignment="1" applyProtection="1">
      <protection locked="0"/>
    </xf>
    <xf numFmtId="0" fontId="62" fillId="0" borderId="4" xfId="0" applyFont="1" applyBorder="1" applyAlignment="1" applyProtection="1">
      <protection locked="0"/>
    </xf>
    <xf numFmtId="0" fontId="62" fillId="0" borderId="5" xfId="0" applyFont="1" applyBorder="1" applyAlignment="1" applyProtection="1">
      <protection locked="0"/>
    </xf>
    <xf numFmtId="0" fontId="62" fillId="0" borderId="72" xfId="0" applyFont="1" applyBorder="1" applyAlignment="1" applyProtection="1">
      <protection locked="0"/>
    </xf>
    <xf numFmtId="186" fontId="41" fillId="0" borderId="1" xfId="15" applyFont="1" applyFill="1" applyBorder="1" applyAlignment="1" applyProtection="1">
      <alignment horizontal="center" vertical="center"/>
      <protection locked="0"/>
    </xf>
    <xf numFmtId="226" fontId="12" fillId="0" borderId="1" xfId="15" applyNumberFormat="1" applyFont="1" applyFill="1" applyBorder="1" applyAlignment="1" applyProtection="1">
      <protection locked="0"/>
    </xf>
    <xf numFmtId="226" fontId="12" fillId="0" borderId="143" xfId="15" applyNumberFormat="1" applyFont="1" applyFill="1" applyBorder="1" applyAlignment="1" applyProtection="1">
      <protection locked="0"/>
    </xf>
    <xf numFmtId="0" fontId="0" fillId="0" borderId="37" xfId="0" applyBorder="1" applyAlignment="1">
      <alignment horizontal="center" vertical="center"/>
    </xf>
    <xf numFmtId="186" fontId="37" fillId="0" borderId="13" xfId="16" applyFont="1" applyBorder="1" applyAlignment="1" applyProtection="1">
      <alignment vertical="center"/>
      <protection locked="0"/>
    </xf>
    <xf numFmtId="0" fontId="37" fillId="0" borderId="0" xfId="0" applyFont="1" applyAlignment="1" applyProtection="1">
      <alignment vertical="center"/>
      <protection locked="0"/>
    </xf>
    <xf numFmtId="0" fontId="37" fillId="0" borderId="54" xfId="0" applyFont="1" applyBorder="1" applyAlignment="1" applyProtection="1">
      <alignment vertical="center"/>
      <protection locked="0"/>
    </xf>
    <xf numFmtId="0" fontId="37" fillId="0" borderId="4" xfId="0" applyFont="1" applyBorder="1" applyAlignment="1" applyProtection="1">
      <alignment vertical="center"/>
      <protection locked="0"/>
    </xf>
    <xf numFmtId="0" fontId="37" fillId="0" borderId="5" xfId="0" applyFont="1" applyBorder="1" applyAlignment="1" applyProtection="1">
      <alignment vertical="center"/>
      <protection locked="0"/>
    </xf>
    <xf numFmtId="0" fontId="37" fillId="0" borderId="72" xfId="0" applyFont="1" applyBorder="1" applyAlignment="1" applyProtection="1">
      <alignment vertical="center"/>
      <protection locked="0"/>
    </xf>
    <xf numFmtId="186" fontId="15" fillId="0" borderId="39" xfId="16" applyFont="1" applyBorder="1" applyAlignment="1" applyProtection="1">
      <protection locked="0"/>
    </xf>
    <xf numFmtId="0" fontId="0" fillId="0" borderId="39" xfId="0" applyBorder="1" applyAlignment="1" applyProtection="1">
      <protection locked="0"/>
    </xf>
    <xf numFmtId="0" fontId="0" fillId="0" borderId="37" xfId="0" applyBorder="1" applyAlignment="1" applyProtection="1">
      <protection locked="0"/>
    </xf>
    <xf numFmtId="186" fontId="15" fillId="0" borderId="0" xfId="16" applyFont="1" applyBorder="1" applyAlignment="1" applyProtection="1">
      <alignment vertical="center" wrapText="1"/>
      <protection locked="0"/>
    </xf>
    <xf numFmtId="0" fontId="0" fillId="0" borderId="0" xfId="0" applyAlignment="1" applyProtection="1">
      <alignment vertical="center" wrapText="1"/>
      <protection locked="0"/>
    </xf>
    <xf numFmtId="0" fontId="0" fillId="0" borderId="12" xfId="0" applyBorder="1" applyAlignment="1" applyProtection="1">
      <alignment vertical="center" wrapText="1"/>
      <protection locked="0"/>
    </xf>
    <xf numFmtId="205" fontId="37" fillId="0" borderId="40" xfId="16" applyNumberFormat="1" applyFont="1" applyBorder="1" applyAlignment="1" applyProtection="1">
      <alignment vertical="center"/>
      <protection locked="0"/>
    </xf>
    <xf numFmtId="205" fontId="37" fillId="0" borderId="14" xfId="0" applyNumberFormat="1" applyFont="1" applyBorder="1" applyAlignment="1" applyProtection="1">
      <alignment vertical="center"/>
      <protection locked="0"/>
    </xf>
    <xf numFmtId="205" fontId="37" fillId="0" borderId="79" xfId="0" applyNumberFormat="1" applyFont="1" applyBorder="1" applyAlignment="1" applyProtection="1">
      <alignment vertical="center"/>
      <protection locked="0"/>
    </xf>
    <xf numFmtId="186" fontId="37" fillId="0" borderId="36" xfId="17" applyFont="1" applyBorder="1" applyAlignment="1" applyProtection="1">
      <alignment vertical="center" wrapText="1"/>
      <protection locked="0" hidden="1"/>
    </xf>
    <xf numFmtId="0" fontId="37" fillId="0" borderId="39" xfId="0" applyFont="1" applyBorder="1" applyAlignment="1" applyProtection="1">
      <alignment vertical="center" wrapText="1"/>
      <protection locked="0" hidden="1"/>
    </xf>
    <xf numFmtId="0" fontId="37" fillId="0" borderId="37" xfId="0" applyFont="1" applyBorder="1" applyAlignment="1" applyProtection="1">
      <alignment vertical="center" wrapText="1"/>
      <protection locked="0" hidden="1"/>
    </xf>
    <xf numFmtId="186" fontId="37" fillId="0" borderId="13" xfId="17" applyFont="1" applyBorder="1" applyAlignment="1" applyProtection="1">
      <protection locked="0" hidden="1"/>
    </xf>
    <xf numFmtId="0" fontId="37" fillId="0" borderId="0" xfId="0" applyFont="1" applyAlignment="1" applyProtection="1">
      <protection locked="0" hidden="1"/>
    </xf>
    <xf numFmtId="0" fontId="37" fillId="0" borderId="54" xfId="0" applyFont="1" applyBorder="1" applyAlignment="1" applyProtection="1">
      <protection locked="0" hidden="1"/>
    </xf>
    <xf numFmtId="0" fontId="37" fillId="0" borderId="4" xfId="0" applyFont="1" applyBorder="1" applyAlignment="1" applyProtection="1">
      <protection locked="0" hidden="1"/>
    </xf>
    <xf numFmtId="0" fontId="37" fillId="0" borderId="5" xfId="0" applyFont="1" applyBorder="1" applyAlignment="1" applyProtection="1">
      <protection locked="0" hidden="1"/>
    </xf>
    <xf numFmtId="0" fontId="37" fillId="0" borderId="72" xfId="0" applyFont="1" applyBorder="1" applyAlignment="1" applyProtection="1">
      <protection locked="0" hidden="1"/>
    </xf>
    <xf numFmtId="186" fontId="37" fillId="0" borderId="0" xfId="17" applyFont="1" applyBorder="1" applyAlignment="1" applyProtection="1">
      <alignment vertical="center" wrapText="1"/>
      <protection locked="0" hidden="1"/>
    </xf>
    <xf numFmtId="0" fontId="37" fillId="0" borderId="0" xfId="0" applyFont="1" applyAlignment="1" applyProtection="1">
      <alignment vertical="center" wrapText="1"/>
      <protection locked="0" hidden="1"/>
    </xf>
  </cellXfs>
  <cellStyles count="22">
    <cellStyle name="Comma" xfId="1"/>
    <cellStyle name="Currency" xfId="2"/>
    <cellStyle name="Date" xfId="3"/>
    <cellStyle name="Fixed" xfId="4"/>
    <cellStyle name="Heading1" xfId="5"/>
    <cellStyle name="Heading2" xfId="6"/>
    <cellStyle name="Normální" xfId="0" builtinId="0"/>
    <cellStyle name="normální_80" xfId="7"/>
    <cellStyle name="normální_81" xfId="8"/>
    <cellStyle name="normální_82" xfId="9"/>
    <cellStyle name="normální_83" xfId="10"/>
    <cellStyle name="normální_84" xfId="11"/>
    <cellStyle name="normální_85" xfId="12"/>
    <cellStyle name="normální_86" xfId="13"/>
    <cellStyle name="normální_87" xfId="14"/>
    <cellStyle name="normální_87_1" xfId="15"/>
    <cellStyle name="normální_88" xfId="16"/>
    <cellStyle name="normální_89" xfId="17"/>
    <cellStyle name="normální_Algoritmus ICO" xfId="18"/>
    <cellStyle name="normální_Příloha 8" xfId="19"/>
    <cellStyle name="Percent" xfId="20"/>
    <cellStyle name="Total" xfId="2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Drop" dropLines="10" dropStyle="combo" dx="22" fmlaLink="List1!$A$1" fmlaRange="List1!$B$4:$B$12" noThreeD="1" sel="4" val="0"/>
</file>

<file path=xl/ctrlProps/ctrlProp10.xml><?xml version="1.0" encoding="utf-8"?>
<formControlPr xmlns="http://schemas.microsoft.com/office/spreadsheetml/2009/9/main" objectType="Drop" dropLines="16" dropStyle="combo" dx="22" fmlaRange="$K$12:$K$39" noThreeD="1" sel="5" val="0"/>
</file>

<file path=xl/ctrlProps/ctrlProp2.xml><?xml version="1.0" encoding="utf-8"?>
<formControlPr xmlns="http://schemas.microsoft.com/office/spreadsheetml/2009/9/main" objectType="Drop" dropLines="10" dropStyle="combo" dx="22" fmlaLink="List1!$B$1" fmlaRange="List1!$B$16:$B$24" noThreeD="1" sel="6" val="0"/>
</file>

<file path=xl/ctrlProps/ctrlProp3.xml><?xml version="1.0" encoding="utf-8"?>
<formControlPr xmlns="http://schemas.microsoft.com/office/spreadsheetml/2009/9/main" objectType="Drop" dropLines="10" dropStyle="combo" dx="22" fmlaLink="List1!$C$1" fmlaRange="List1!$H$4:$H$12" noThreeD="1" sel="8" val="0"/>
</file>

<file path=xl/ctrlProps/ctrlProp4.xml><?xml version="1.0" encoding="utf-8"?>
<formControlPr xmlns="http://schemas.microsoft.com/office/spreadsheetml/2009/9/main" objectType="Drop" dropLines="20" dropStyle="combo" dx="22" fmlaLink="kody_okresu!$G$4" fmlaRange="kody_okresu!$C$4:$C$110" noThreeD="1" sel="93" val="87"/>
</file>

<file path=xl/ctrlProps/ctrlProp5.xml><?xml version="1.0" encoding="utf-8"?>
<formControlPr xmlns="http://schemas.microsoft.com/office/spreadsheetml/2009/9/main" objectType="Drop" dropLines="10" dropStyle="combo" dx="22" fmlaLink="$L$1" fmlaRange="'83,84,85 261÷269,85 271'!$L$3:$L$10" sel="7" val="0"/>
</file>

<file path=xl/ctrlProps/ctrlProp6.xml><?xml version="1.0" encoding="utf-8"?>
<formControlPr xmlns="http://schemas.microsoft.com/office/spreadsheetml/2009/9/main" objectType="Drop" dropLines="16" dropStyle="combo" dx="22" fmlaRange="$K$12:$K$39" noThreeD="1" sel="12" val="5"/>
</file>

<file path=xl/ctrlProps/ctrlProp7.xml><?xml version="1.0" encoding="utf-8"?>
<formControlPr xmlns="http://schemas.microsoft.com/office/spreadsheetml/2009/9/main" objectType="Drop" dropLines="16" dropStyle="combo" dx="22" fmlaRange="$K$12:$K$39" noThreeD="1" sel="2" val="0"/>
</file>

<file path=xl/ctrlProps/ctrlProp8.xml><?xml version="1.0" encoding="utf-8"?>
<formControlPr xmlns="http://schemas.microsoft.com/office/spreadsheetml/2009/9/main" objectType="Drop" dropLines="16" dropStyle="combo" dx="22" fmlaRange="$K$12:$K$39" noThreeD="1" sel="13" val="5"/>
</file>

<file path=xl/ctrlProps/ctrlProp9.xml><?xml version="1.0" encoding="utf-8"?>
<formControlPr xmlns="http://schemas.microsoft.com/office/spreadsheetml/2009/9/main" objectType="Drop" dropLines="16" dropStyle="combo" dx="22" fmlaRange="$K$12:$K$39" noThreeD="1" sel="5" val="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66675</xdr:colOff>
          <xdr:row>5</xdr:row>
          <xdr:rowOff>38100</xdr:rowOff>
        </xdr:from>
        <xdr:to>
          <xdr:col>20</xdr:col>
          <xdr:colOff>847725</xdr:colOff>
          <xdr:row>5</xdr:row>
          <xdr:rowOff>257175</xdr:rowOff>
        </xdr:to>
        <xdr:sp macro="" textlink="">
          <xdr:nvSpPr>
            <xdr:cNvPr id="10241" name="Drop Down 1" hidden="1">
              <a:extLst>
                <a:ext uri="{63B3BB69-23CF-44E3-9099-C40C66FF867C}">
                  <a14:compatExt spid="_x0000_s102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xdr:row>
          <xdr:rowOff>304800</xdr:rowOff>
        </xdr:from>
        <xdr:to>
          <xdr:col>20</xdr:col>
          <xdr:colOff>847725</xdr:colOff>
          <xdr:row>5</xdr:row>
          <xdr:rowOff>523875</xdr:rowOff>
        </xdr:to>
        <xdr:sp macro="" textlink="">
          <xdr:nvSpPr>
            <xdr:cNvPr id="10242" name="Drop Down 2" hidden="1">
              <a:extLst>
                <a:ext uri="{63B3BB69-23CF-44E3-9099-C40C66FF867C}">
                  <a14:compatExt spid="_x0000_s102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xdr:row>
          <xdr:rowOff>552450</xdr:rowOff>
        </xdr:from>
        <xdr:to>
          <xdr:col>20</xdr:col>
          <xdr:colOff>847725</xdr:colOff>
          <xdr:row>6</xdr:row>
          <xdr:rowOff>133350</xdr:rowOff>
        </xdr:to>
        <xdr:sp macro="" textlink="">
          <xdr:nvSpPr>
            <xdr:cNvPr id="10243" name="Drop Down 3" hidden="1">
              <a:extLst>
                <a:ext uri="{63B3BB69-23CF-44E3-9099-C40C66FF867C}">
                  <a14:compatExt spid="_x0000_s102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13</xdr:row>
          <xdr:rowOff>47625</xdr:rowOff>
        </xdr:from>
        <xdr:to>
          <xdr:col>10</xdr:col>
          <xdr:colOff>142875</xdr:colOff>
          <xdr:row>13</xdr:row>
          <xdr:rowOff>400050</xdr:rowOff>
        </xdr:to>
        <xdr:sp macro="" textlink="">
          <xdr:nvSpPr>
            <xdr:cNvPr id="10251" name="Drop Down 11" hidden="1">
              <a:extLst>
                <a:ext uri="{63B3BB69-23CF-44E3-9099-C40C66FF867C}">
                  <a14:compatExt spid="_x0000_s102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161925</xdr:colOff>
      <xdr:row>0</xdr:row>
      <xdr:rowOff>19050</xdr:rowOff>
    </xdr:from>
    <xdr:to>
      <xdr:col>13</xdr:col>
      <xdr:colOff>466725</xdr:colOff>
      <xdr:row>0</xdr:row>
      <xdr:rowOff>219075</xdr:rowOff>
    </xdr:to>
    <xdr:sp macro="" textlink="">
      <xdr:nvSpPr>
        <xdr:cNvPr id="7169" name="text 1"/>
        <xdr:cNvSpPr txBox="1">
          <a:spLocks noChangeArrowheads="1"/>
        </xdr:cNvSpPr>
      </xdr:nvSpPr>
      <xdr:spPr bwMode="auto">
        <a:xfrm>
          <a:off x="8591550" y="19050"/>
          <a:ext cx="885825" cy="200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cs-CZ" sz="1000" b="0" i="0" u="none" strike="noStrike" baseline="0">
              <a:solidFill>
                <a:srgbClr val="000000"/>
              </a:solidFill>
              <a:latin typeface="Arial CE"/>
              <a:cs typeface="Arial CE"/>
            </a:rPr>
            <a:t>Aktuální rok</a:t>
          </a:r>
        </a:p>
        <a:p>
          <a:pPr algn="ctr" rtl="0">
            <a:defRPr sz="1000"/>
          </a:pPr>
          <a:endParaRPr lang="cs-CZ" sz="1000" b="0" i="0" u="none" strike="noStrike" baseline="0">
            <a:solidFill>
              <a:srgbClr val="000000"/>
            </a:solidFill>
            <a:latin typeface="Arial CE"/>
            <a:cs typeface="Arial CE"/>
          </a:endParaRPr>
        </a:p>
      </xdr:txBody>
    </xdr:sp>
    <xdr:clientData/>
  </xdr:twoCellAnchor>
  <xdr:oneCellAnchor>
    <xdr:from>
      <xdr:col>13</xdr:col>
      <xdr:colOff>581025</xdr:colOff>
      <xdr:row>0</xdr:row>
      <xdr:rowOff>76200</xdr:rowOff>
    </xdr:from>
    <xdr:ext cx="76200" cy="200025"/>
    <xdr:sp macro="" textlink="">
      <xdr:nvSpPr>
        <xdr:cNvPr id="7170" name="text 2"/>
        <xdr:cNvSpPr txBox="1">
          <a:spLocks noChangeArrowheads="1"/>
        </xdr:cNvSpPr>
      </xdr:nvSpPr>
      <xdr:spPr bwMode="auto">
        <a:xfrm>
          <a:off x="9591675" y="762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0</xdr:row>
      <xdr:rowOff>76200</xdr:rowOff>
    </xdr:from>
    <xdr:ext cx="76200" cy="200025"/>
    <xdr:sp macro="" textlink="">
      <xdr:nvSpPr>
        <xdr:cNvPr id="7171" name="text 4"/>
        <xdr:cNvSpPr txBox="1">
          <a:spLocks noChangeArrowheads="1"/>
        </xdr:cNvSpPr>
      </xdr:nvSpPr>
      <xdr:spPr bwMode="auto">
        <a:xfrm>
          <a:off x="9010650" y="762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12</xdr:col>
      <xdr:colOff>200025</xdr:colOff>
      <xdr:row>0</xdr:row>
      <xdr:rowOff>57150</xdr:rowOff>
    </xdr:from>
    <xdr:to>
      <xdr:col>13</xdr:col>
      <xdr:colOff>485775</xdr:colOff>
      <xdr:row>0</xdr:row>
      <xdr:rowOff>276225</xdr:rowOff>
    </xdr:to>
    <xdr:sp macro="" textlink="">
      <xdr:nvSpPr>
        <xdr:cNvPr id="17409" name="text 1"/>
        <xdr:cNvSpPr txBox="1">
          <a:spLocks noChangeArrowheads="1"/>
        </xdr:cNvSpPr>
      </xdr:nvSpPr>
      <xdr:spPr bwMode="auto">
        <a:xfrm>
          <a:off x="8591550" y="57150"/>
          <a:ext cx="866775" cy="219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cs-CZ" sz="1000" b="0" i="0" u="none" strike="noStrike" baseline="0">
              <a:solidFill>
                <a:srgbClr val="000000"/>
              </a:solidFill>
              <a:latin typeface="Arial CE"/>
              <a:cs typeface="Arial CE"/>
            </a:rPr>
            <a:t>Aktuální rok</a:t>
          </a:r>
        </a:p>
        <a:p>
          <a:pPr algn="ctr" rtl="0">
            <a:defRPr sz="1000"/>
          </a:pPr>
          <a:endParaRPr lang="cs-CZ" sz="1000" b="0" i="0" u="none" strike="noStrike" baseline="0">
            <a:solidFill>
              <a:srgbClr val="000000"/>
            </a:solidFill>
            <a:latin typeface="Arial CE"/>
            <a:cs typeface="Arial CE"/>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2</xdr:row>
          <xdr:rowOff>28575</xdr:rowOff>
        </xdr:from>
        <xdr:to>
          <xdr:col>5</xdr:col>
          <xdr:colOff>323850</xdr:colOff>
          <xdr:row>2</xdr:row>
          <xdr:rowOff>238125</xdr:rowOff>
        </xdr:to>
        <xdr:sp macro="" textlink="">
          <xdr:nvSpPr>
            <xdr:cNvPr id="18433" name="Drop Down 1" hidden="1">
              <a:extLst>
                <a:ext uri="{63B3BB69-23CF-44E3-9099-C40C66FF867C}">
                  <a14:compatExt spid="_x0000_s184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4</xdr:col>
      <xdr:colOff>19050</xdr:colOff>
      <xdr:row>1</xdr:row>
      <xdr:rowOff>9525</xdr:rowOff>
    </xdr:from>
    <xdr:to>
      <xdr:col>5</xdr:col>
      <xdr:colOff>533400</xdr:colOff>
      <xdr:row>2</xdr:row>
      <xdr:rowOff>19050</xdr:rowOff>
    </xdr:to>
    <xdr:sp macro="" textlink="">
      <xdr:nvSpPr>
        <xdr:cNvPr id="18434" name="Text Box 2"/>
        <xdr:cNvSpPr txBox="1">
          <a:spLocks noChangeArrowheads="1"/>
        </xdr:cNvSpPr>
      </xdr:nvSpPr>
      <xdr:spPr bwMode="auto">
        <a:xfrm>
          <a:off x="3895725" y="323850"/>
          <a:ext cx="1162050" cy="161925"/>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cs-CZ" sz="1000" b="1" i="0" u="none" strike="noStrike" baseline="0">
              <a:solidFill>
                <a:srgbClr val="000000"/>
              </a:solidFill>
              <a:latin typeface="Arial CE"/>
              <a:cs typeface="Arial CE"/>
            </a:rPr>
            <a:t>Výběr formuláře:</a:t>
          </a: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9525</xdr:colOff>
          <xdr:row>5</xdr:row>
          <xdr:rowOff>19050</xdr:rowOff>
        </xdr:from>
        <xdr:to>
          <xdr:col>5</xdr:col>
          <xdr:colOff>9525</xdr:colOff>
          <xdr:row>6</xdr:row>
          <xdr:rowOff>66675</xdr:rowOff>
        </xdr:to>
        <xdr:sp macro="" textlink="">
          <xdr:nvSpPr>
            <xdr:cNvPr id="18435" name="Drop Down 3" hidden="1">
              <a:extLst>
                <a:ext uri="{63B3BB69-23CF-44E3-9099-C40C66FF867C}">
                  <a14:compatExt spid="_x0000_s18435"/>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xdr:row>
          <xdr:rowOff>19050</xdr:rowOff>
        </xdr:from>
        <xdr:to>
          <xdr:col>6</xdr:col>
          <xdr:colOff>9525</xdr:colOff>
          <xdr:row>6</xdr:row>
          <xdr:rowOff>66675</xdr:rowOff>
        </xdr:to>
        <xdr:sp macro="" textlink="">
          <xdr:nvSpPr>
            <xdr:cNvPr id="18436" name="Drop Down 4" hidden="1">
              <a:extLst>
                <a:ext uri="{63B3BB69-23CF-44E3-9099-C40C66FF867C}">
                  <a14:compatExt spid="_x0000_s18436"/>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xdr:row>
          <xdr:rowOff>19050</xdr:rowOff>
        </xdr:from>
        <xdr:to>
          <xdr:col>7</xdr:col>
          <xdr:colOff>9525</xdr:colOff>
          <xdr:row>6</xdr:row>
          <xdr:rowOff>66675</xdr:rowOff>
        </xdr:to>
        <xdr:sp macro="" textlink="">
          <xdr:nvSpPr>
            <xdr:cNvPr id="18437" name="Drop Down 5" hidden="1">
              <a:extLst>
                <a:ext uri="{63B3BB69-23CF-44E3-9099-C40C66FF867C}">
                  <a14:compatExt spid="_x0000_s18437"/>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xdr:row>
          <xdr:rowOff>19050</xdr:rowOff>
        </xdr:from>
        <xdr:to>
          <xdr:col>8</xdr:col>
          <xdr:colOff>9525</xdr:colOff>
          <xdr:row>6</xdr:row>
          <xdr:rowOff>66675</xdr:rowOff>
        </xdr:to>
        <xdr:sp macro="" textlink="">
          <xdr:nvSpPr>
            <xdr:cNvPr id="18438" name="Drop Down 6" hidden="1">
              <a:extLst>
                <a:ext uri="{63B3BB69-23CF-44E3-9099-C40C66FF867C}">
                  <a14:compatExt spid="_x0000_s18438"/>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xdr:row>
          <xdr:rowOff>19050</xdr:rowOff>
        </xdr:from>
        <xdr:to>
          <xdr:col>8</xdr:col>
          <xdr:colOff>657225</xdr:colOff>
          <xdr:row>6</xdr:row>
          <xdr:rowOff>66675</xdr:rowOff>
        </xdr:to>
        <xdr:sp macro="" textlink="">
          <xdr:nvSpPr>
            <xdr:cNvPr id="18439" name="Drop Down 7" hidden="1">
              <a:extLst>
                <a:ext uri="{63B3BB69-23CF-44E3-9099-C40C66FF867C}">
                  <a14:compatExt spid="_x0000_s18439"/>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4.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H110"/>
  <sheetViews>
    <sheetView topLeftCell="A4" workbookViewId="0">
      <selection activeCell="B23" sqref="B23"/>
    </sheetView>
  </sheetViews>
  <sheetFormatPr defaultColWidth="11.42578125" defaultRowHeight="12.75" x14ac:dyDescent="0.2"/>
  <cols>
    <col min="1" max="1" width="9.140625" style="319" customWidth="1"/>
    <col min="2" max="2" width="7.7109375" style="319" customWidth="1"/>
    <col min="3" max="3" width="19.7109375" style="319" customWidth="1"/>
    <col min="4" max="4" width="7.7109375" style="320" customWidth="1"/>
    <col min="5" max="5" width="7.42578125" style="320" customWidth="1"/>
    <col min="6" max="6" width="1" style="319" customWidth="1"/>
    <col min="7" max="16384" width="11.42578125" style="319"/>
  </cols>
  <sheetData>
    <row r="1" spans="1:8" x14ac:dyDescent="0.2">
      <c r="B1" s="318" t="s">
        <v>755</v>
      </c>
    </row>
    <row r="2" spans="1:8" ht="13.5" thickBot="1" x14ac:dyDescent="0.25"/>
    <row r="3" spans="1:8" ht="27" thickTop="1" thickBot="1" x14ac:dyDescent="0.25">
      <c r="B3" s="321" t="s">
        <v>756</v>
      </c>
      <c r="C3" s="322" t="s">
        <v>757</v>
      </c>
      <c r="D3" s="322" t="s">
        <v>758</v>
      </c>
      <c r="E3" s="322" t="s">
        <v>759</v>
      </c>
      <c r="F3" s="322"/>
    </row>
    <row r="4" spans="1:8" ht="13.5" thickTop="1" x14ac:dyDescent="0.2">
      <c r="A4" s="319">
        <v>1</v>
      </c>
      <c r="B4" s="323">
        <v>8888</v>
      </c>
      <c r="C4" s="323" t="s">
        <v>760</v>
      </c>
      <c r="D4" s="324" t="s">
        <v>761</v>
      </c>
      <c r="E4" s="324" t="s">
        <v>761</v>
      </c>
      <c r="F4" s="325"/>
      <c r="G4" s="331">
        <v>93</v>
      </c>
      <c r="H4" s="329">
        <f>LEN(C4)</f>
        <v>17</v>
      </c>
    </row>
    <row r="5" spans="1:8" x14ac:dyDescent="0.2">
      <c r="A5" s="319">
        <v>2</v>
      </c>
      <c r="B5" s="326" t="s">
        <v>764</v>
      </c>
      <c r="C5" s="326" t="s">
        <v>765</v>
      </c>
      <c r="D5" s="327" t="s">
        <v>761</v>
      </c>
      <c r="E5" s="327" t="s">
        <v>761</v>
      </c>
      <c r="F5" s="328"/>
      <c r="H5" s="329">
        <f t="shared" ref="H5:H68" si="0">LEN(C5)</f>
        <v>9</v>
      </c>
    </row>
    <row r="6" spans="1:8" x14ac:dyDescent="0.2">
      <c r="A6" s="319">
        <v>3</v>
      </c>
      <c r="B6" s="330" t="s">
        <v>770</v>
      </c>
      <c r="C6" s="326" t="s">
        <v>771</v>
      </c>
      <c r="D6" s="327" t="s">
        <v>761</v>
      </c>
      <c r="E6" s="327" t="s">
        <v>772</v>
      </c>
      <c r="F6" s="328"/>
      <c r="H6" s="329">
        <f t="shared" si="0"/>
        <v>10</v>
      </c>
    </row>
    <row r="7" spans="1:8" x14ac:dyDescent="0.2">
      <c r="A7" s="319">
        <v>4</v>
      </c>
      <c r="B7" s="330" t="s">
        <v>777</v>
      </c>
      <c r="C7" s="326" t="s">
        <v>778</v>
      </c>
      <c r="D7" s="327" t="s">
        <v>761</v>
      </c>
      <c r="E7" s="327" t="s">
        <v>779</v>
      </c>
      <c r="F7" s="328"/>
      <c r="H7" s="329">
        <f t="shared" si="0"/>
        <v>7</v>
      </c>
    </row>
    <row r="8" spans="1:8" x14ac:dyDescent="0.2">
      <c r="A8" s="319">
        <v>5</v>
      </c>
      <c r="B8" s="326" t="s">
        <v>784</v>
      </c>
      <c r="C8" s="326" t="s">
        <v>785</v>
      </c>
      <c r="D8" s="327" t="s">
        <v>761</v>
      </c>
      <c r="E8" s="327" t="s">
        <v>786</v>
      </c>
      <c r="F8" s="328"/>
      <c r="H8" s="329">
        <f t="shared" si="0"/>
        <v>7</v>
      </c>
    </row>
    <row r="9" spans="1:8" x14ac:dyDescent="0.2">
      <c r="A9" s="319">
        <v>6</v>
      </c>
      <c r="B9" s="326" t="s">
        <v>791</v>
      </c>
      <c r="C9" s="326" t="s">
        <v>792</v>
      </c>
      <c r="D9" s="327" t="s">
        <v>761</v>
      </c>
      <c r="E9" s="327" t="s">
        <v>793</v>
      </c>
      <c r="F9" s="328"/>
      <c r="H9" s="329">
        <f t="shared" si="0"/>
        <v>7</v>
      </c>
    </row>
    <row r="10" spans="1:8" x14ac:dyDescent="0.2">
      <c r="A10" s="319">
        <v>7</v>
      </c>
      <c r="B10" s="326" t="s">
        <v>798</v>
      </c>
      <c r="C10" s="326" t="s">
        <v>799</v>
      </c>
      <c r="D10" s="327" t="s">
        <v>761</v>
      </c>
      <c r="E10" s="327" t="s">
        <v>801</v>
      </c>
      <c r="F10" s="328"/>
      <c r="H10" s="329">
        <f t="shared" si="0"/>
        <v>7</v>
      </c>
    </row>
    <row r="11" spans="1:8" x14ac:dyDescent="0.2">
      <c r="A11" s="319">
        <v>8</v>
      </c>
      <c r="B11" s="326" t="s">
        <v>806</v>
      </c>
      <c r="C11" s="326" t="s">
        <v>807</v>
      </c>
      <c r="D11" s="327" t="s">
        <v>761</v>
      </c>
      <c r="E11" s="327" t="s">
        <v>808</v>
      </c>
      <c r="F11" s="328"/>
      <c r="H11" s="329">
        <f t="shared" si="0"/>
        <v>7</v>
      </c>
    </row>
    <row r="12" spans="1:8" x14ac:dyDescent="0.2">
      <c r="A12" s="319">
        <v>9</v>
      </c>
      <c r="B12" s="326" t="s">
        <v>813</v>
      </c>
      <c r="C12" s="326" t="s">
        <v>814</v>
      </c>
      <c r="D12" s="327" t="s">
        <v>761</v>
      </c>
      <c r="E12" s="327" t="s">
        <v>815</v>
      </c>
      <c r="F12" s="328"/>
      <c r="H12" s="329">
        <f t="shared" si="0"/>
        <v>7</v>
      </c>
    </row>
    <row r="13" spans="1:8" x14ac:dyDescent="0.2">
      <c r="A13" s="319">
        <v>10</v>
      </c>
      <c r="B13" s="326" t="s">
        <v>818</v>
      </c>
      <c r="C13" s="326" t="s">
        <v>819</v>
      </c>
      <c r="D13" s="327" t="s">
        <v>761</v>
      </c>
      <c r="E13" s="327" t="s">
        <v>820</v>
      </c>
      <c r="F13" s="328"/>
      <c r="H13" s="329">
        <f t="shared" si="0"/>
        <v>7</v>
      </c>
    </row>
    <row r="14" spans="1:8" x14ac:dyDescent="0.2">
      <c r="A14" s="319">
        <v>11</v>
      </c>
      <c r="B14" s="326" t="s">
        <v>825</v>
      </c>
      <c r="C14" s="326" t="s">
        <v>826</v>
      </c>
      <c r="D14" s="327" t="s">
        <v>761</v>
      </c>
      <c r="E14" s="327" t="s">
        <v>827</v>
      </c>
      <c r="F14" s="328"/>
      <c r="H14" s="329">
        <f t="shared" si="0"/>
        <v>7</v>
      </c>
    </row>
    <row r="15" spans="1:8" x14ac:dyDescent="0.2">
      <c r="A15" s="319">
        <v>12</v>
      </c>
      <c r="B15" s="326" t="s">
        <v>832</v>
      </c>
      <c r="C15" s="326" t="s">
        <v>833</v>
      </c>
      <c r="D15" s="327" t="s">
        <v>761</v>
      </c>
      <c r="E15" s="327" t="s">
        <v>834</v>
      </c>
      <c r="F15" s="328"/>
      <c r="H15" s="329">
        <f t="shared" si="0"/>
        <v>7</v>
      </c>
    </row>
    <row r="16" spans="1:8" x14ac:dyDescent="0.2">
      <c r="A16" s="319">
        <v>13</v>
      </c>
      <c r="B16" s="326" t="s">
        <v>839</v>
      </c>
      <c r="C16" s="326" t="s">
        <v>840</v>
      </c>
      <c r="D16" s="327" t="s">
        <v>761</v>
      </c>
      <c r="E16" s="327" t="s">
        <v>841</v>
      </c>
      <c r="F16" s="328"/>
      <c r="H16" s="329">
        <f t="shared" si="0"/>
        <v>8</v>
      </c>
    </row>
    <row r="17" spans="1:8" x14ac:dyDescent="0.2">
      <c r="A17" s="319">
        <v>14</v>
      </c>
      <c r="B17" s="326" t="s">
        <v>846</v>
      </c>
      <c r="C17" s="326" t="s">
        <v>847</v>
      </c>
      <c r="D17" s="327" t="s">
        <v>761</v>
      </c>
      <c r="E17" s="327" t="s">
        <v>761</v>
      </c>
      <c r="F17" s="328"/>
      <c r="H17" s="329">
        <f t="shared" si="0"/>
        <v>8</v>
      </c>
    </row>
    <row r="18" spans="1:8" x14ac:dyDescent="0.2">
      <c r="A18" s="319">
        <v>15</v>
      </c>
      <c r="B18" s="326" t="s">
        <v>850</v>
      </c>
      <c r="C18" s="326" t="s">
        <v>851</v>
      </c>
      <c r="D18" s="327" t="s">
        <v>761</v>
      </c>
      <c r="E18" s="327" t="s">
        <v>761</v>
      </c>
      <c r="F18" s="328"/>
      <c r="H18" s="329">
        <f t="shared" si="0"/>
        <v>8</v>
      </c>
    </row>
    <row r="19" spans="1:8" x14ac:dyDescent="0.2">
      <c r="A19" s="319">
        <v>16</v>
      </c>
      <c r="B19" s="326" t="s">
        <v>856</v>
      </c>
      <c r="C19" s="326" t="s">
        <v>857</v>
      </c>
      <c r="D19" s="327" t="s">
        <v>761</v>
      </c>
      <c r="E19" s="327" t="s">
        <v>761</v>
      </c>
      <c r="F19" s="328"/>
      <c r="H19" s="329">
        <f t="shared" si="0"/>
        <v>8</v>
      </c>
    </row>
    <row r="20" spans="1:8" x14ac:dyDescent="0.2">
      <c r="A20" s="319">
        <v>17</v>
      </c>
      <c r="B20" s="326" t="s">
        <v>862</v>
      </c>
      <c r="C20" s="326" t="s">
        <v>863</v>
      </c>
      <c r="D20" s="327" t="s">
        <v>761</v>
      </c>
      <c r="E20" s="327" t="s">
        <v>761</v>
      </c>
      <c r="F20" s="328"/>
      <c r="H20" s="329">
        <f t="shared" si="0"/>
        <v>8</v>
      </c>
    </row>
    <row r="21" spans="1:8" x14ac:dyDescent="0.2">
      <c r="A21" s="319">
        <v>18</v>
      </c>
      <c r="B21" s="326" t="s">
        <v>868</v>
      </c>
      <c r="C21" s="326" t="s">
        <v>869</v>
      </c>
      <c r="D21" s="327" t="s">
        <v>761</v>
      </c>
      <c r="E21" s="327" t="s">
        <v>761</v>
      </c>
      <c r="F21" s="328"/>
      <c r="H21" s="329">
        <f t="shared" si="0"/>
        <v>8</v>
      </c>
    </row>
    <row r="22" spans="1:8" x14ac:dyDescent="0.2">
      <c r="A22" s="319">
        <v>19</v>
      </c>
      <c r="B22" s="326" t="s">
        <v>874</v>
      </c>
      <c r="C22" s="326" t="s">
        <v>875</v>
      </c>
      <c r="D22" s="327" t="s">
        <v>761</v>
      </c>
      <c r="E22" s="327" t="s">
        <v>876</v>
      </c>
      <c r="F22" s="328"/>
      <c r="H22" s="329">
        <f t="shared" si="0"/>
        <v>16</v>
      </c>
    </row>
    <row r="23" spans="1:8" x14ac:dyDescent="0.2">
      <c r="A23" s="319">
        <v>20</v>
      </c>
      <c r="B23" s="326" t="s">
        <v>881</v>
      </c>
      <c r="C23" s="326" t="s">
        <v>882</v>
      </c>
      <c r="D23" s="327" t="s">
        <v>883</v>
      </c>
      <c r="E23" s="327" t="s">
        <v>884</v>
      </c>
      <c r="F23" s="328"/>
      <c r="H23" s="329">
        <f t="shared" si="0"/>
        <v>7</v>
      </c>
    </row>
    <row r="24" spans="1:8" x14ac:dyDescent="0.2">
      <c r="A24" s="319">
        <v>21</v>
      </c>
      <c r="B24" s="326" t="s">
        <v>887</v>
      </c>
      <c r="C24" s="326" t="s">
        <v>888</v>
      </c>
      <c r="D24" s="327" t="s">
        <v>889</v>
      </c>
      <c r="E24" s="327" t="s">
        <v>890</v>
      </c>
      <c r="F24" s="328"/>
      <c r="H24" s="329">
        <f t="shared" si="0"/>
        <v>6</v>
      </c>
    </row>
    <row r="25" spans="1:8" x14ac:dyDescent="0.2">
      <c r="A25" s="319">
        <v>22</v>
      </c>
      <c r="B25" s="326" t="s">
        <v>895</v>
      </c>
      <c r="C25" s="326" t="s">
        <v>896</v>
      </c>
      <c r="D25" s="327" t="s">
        <v>897</v>
      </c>
      <c r="E25" s="327" t="s">
        <v>898</v>
      </c>
      <c r="F25" s="328"/>
      <c r="H25" s="329">
        <f t="shared" si="0"/>
        <v>6</v>
      </c>
    </row>
    <row r="26" spans="1:8" x14ac:dyDescent="0.2">
      <c r="A26" s="319">
        <v>23</v>
      </c>
      <c r="B26" s="326" t="s">
        <v>903</v>
      </c>
      <c r="C26" s="326" t="s">
        <v>904</v>
      </c>
      <c r="D26" s="327" t="s">
        <v>905</v>
      </c>
      <c r="E26" s="327" t="s">
        <v>906</v>
      </c>
      <c r="F26" s="328"/>
      <c r="H26" s="329">
        <f t="shared" si="0"/>
        <v>5</v>
      </c>
    </row>
    <row r="27" spans="1:8" x14ac:dyDescent="0.2">
      <c r="A27" s="319">
        <v>24</v>
      </c>
      <c r="B27" s="326" t="s">
        <v>911</v>
      </c>
      <c r="C27" s="326" t="s">
        <v>912</v>
      </c>
      <c r="D27" s="327" t="s">
        <v>913</v>
      </c>
      <c r="E27" s="327" t="s">
        <v>914</v>
      </c>
      <c r="F27" s="328"/>
      <c r="H27" s="329">
        <f t="shared" si="0"/>
        <v>10</v>
      </c>
    </row>
    <row r="28" spans="1:8" x14ac:dyDescent="0.2">
      <c r="A28" s="319">
        <v>25</v>
      </c>
      <c r="B28" s="326" t="s">
        <v>919</v>
      </c>
      <c r="C28" s="326" t="s">
        <v>920</v>
      </c>
      <c r="D28" s="327" t="s">
        <v>921</v>
      </c>
      <c r="E28" s="327" t="s">
        <v>922</v>
      </c>
      <c r="F28" s="328"/>
      <c r="H28" s="329">
        <f t="shared" si="0"/>
        <v>6</v>
      </c>
    </row>
    <row r="29" spans="1:8" x14ac:dyDescent="0.2">
      <c r="A29" s="319">
        <v>26</v>
      </c>
      <c r="B29" s="326" t="s">
        <v>925</v>
      </c>
      <c r="C29" s="326" t="s">
        <v>926</v>
      </c>
      <c r="D29" s="327" t="s">
        <v>927</v>
      </c>
      <c r="E29" s="327" t="s">
        <v>928</v>
      </c>
      <c r="F29" s="328"/>
      <c r="H29" s="329">
        <f t="shared" si="0"/>
        <v>14</v>
      </c>
    </row>
    <row r="30" spans="1:8" x14ac:dyDescent="0.2">
      <c r="A30" s="319">
        <v>27</v>
      </c>
      <c r="B30" s="326" t="s">
        <v>933</v>
      </c>
      <c r="C30" s="326" t="s">
        <v>934</v>
      </c>
      <c r="D30" s="327" t="s">
        <v>935</v>
      </c>
      <c r="E30" s="327" t="s">
        <v>936</v>
      </c>
      <c r="F30" s="328"/>
      <c r="H30" s="329">
        <f t="shared" si="0"/>
        <v>7</v>
      </c>
    </row>
    <row r="31" spans="1:8" x14ac:dyDescent="0.2">
      <c r="A31" s="319">
        <v>28</v>
      </c>
      <c r="B31" s="326" t="s">
        <v>941</v>
      </c>
      <c r="C31" s="326" t="s">
        <v>942</v>
      </c>
      <c r="D31" s="327" t="s">
        <v>943</v>
      </c>
      <c r="E31" s="327" t="s">
        <v>944</v>
      </c>
      <c r="F31" s="328"/>
      <c r="H31" s="329">
        <f t="shared" si="0"/>
        <v>12</v>
      </c>
    </row>
    <row r="32" spans="1:8" x14ac:dyDescent="0.2">
      <c r="A32" s="319">
        <v>29</v>
      </c>
      <c r="B32" s="326" t="s">
        <v>949</v>
      </c>
      <c r="C32" s="326" t="s">
        <v>950</v>
      </c>
      <c r="D32" s="327" t="s">
        <v>951</v>
      </c>
      <c r="E32" s="327" t="s">
        <v>952</v>
      </c>
      <c r="F32" s="328"/>
      <c r="H32" s="329">
        <f t="shared" si="0"/>
        <v>11</v>
      </c>
    </row>
    <row r="33" spans="1:8" x14ac:dyDescent="0.2">
      <c r="A33" s="319">
        <v>30</v>
      </c>
      <c r="B33" s="326" t="s">
        <v>957</v>
      </c>
      <c r="C33" s="326" t="s">
        <v>958</v>
      </c>
      <c r="D33" s="327" t="s">
        <v>959</v>
      </c>
      <c r="E33" s="327" t="s">
        <v>960</v>
      </c>
      <c r="F33" s="328"/>
      <c r="H33" s="329">
        <f t="shared" si="0"/>
        <v>7</v>
      </c>
    </row>
    <row r="34" spans="1:8" x14ac:dyDescent="0.2">
      <c r="A34" s="319">
        <v>31</v>
      </c>
      <c r="B34" s="326" t="s">
        <v>965</v>
      </c>
      <c r="C34" s="326" t="s">
        <v>966</v>
      </c>
      <c r="D34" s="327" t="s">
        <v>967</v>
      </c>
      <c r="E34" s="327" t="s">
        <v>968</v>
      </c>
      <c r="F34" s="328"/>
      <c r="H34" s="329">
        <f t="shared" si="0"/>
        <v>8</v>
      </c>
    </row>
    <row r="35" spans="1:8" x14ac:dyDescent="0.2">
      <c r="A35" s="319">
        <v>32</v>
      </c>
      <c r="B35" s="326" t="s">
        <v>971</v>
      </c>
      <c r="C35" s="326" t="s">
        <v>972</v>
      </c>
      <c r="D35" s="327" t="s">
        <v>761</v>
      </c>
      <c r="E35" s="327" t="s">
        <v>761</v>
      </c>
      <c r="F35" s="328"/>
      <c r="H35" s="329">
        <f t="shared" si="0"/>
        <v>16</v>
      </c>
    </row>
    <row r="36" spans="1:8" x14ac:dyDescent="0.2">
      <c r="A36" s="319">
        <v>33</v>
      </c>
      <c r="B36" s="326" t="s">
        <v>977</v>
      </c>
      <c r="C36" s="326" t="s">
        <v>978</v>
      </c>
      <c r="D36" s="327" t="s">
        <v>979</v>
      </c>
      <c r="E36" s="327" t="s">
        <v>980</v>
      </c>
      <c r="F36" s="328"/>
      <c r="H36" s="329">
        <f t="shared" si="0"/>
        <v>16</v>
      </c>
    </row>
    <row r="37" spans="1:8" x14ac:dyDescent="0.2">
      <c r="A37" s="319">
        <v>34</v>
      </c>
      <c r="B37" s="326" t="s">
        <v>985</v>
      </c>
      <c r="C37" s="326" t="s">
        <v>986</v>
      </c>
      <c r="D37" s="327" t="s">
        <v>987</v>
      </c>
      <c r="E37" s="327" t="s">
        <v>988</v>
      </c>
      <c r="F37" s="328"/>
      <c r="H37" s="329">
        <f t="shared" si="0"/>
        <v>13</v>
      </c>
    </row>
    <row r="38" spans="1:8" x14ac:dyDescent="0.2">
      <c r="A38" s="319">
        <v>35</v>
      </c>
      <c r="B38" s="326" t="s">
        <v>993</v>
      </c>
      <c r="C38" s="326" t="s">
        <v>994</v>
      </c>
      <c r="D38" s="327" t="s">
        <v>995</v>
      </c>
      <c r="E38" s="327" t="s">
        <v>996</v>
      </c>
      <c r="F38" s="328"/>
      <c r="H38" s="329">
        <f t="shared" si="0"/>
        <v>17</v>
      </c>
    </row>
    <row r="39" spans="1:8" x14ac:dyDescent="0.2">
      <c r="A39" s="319">
        <v>36</v>
      </c>
      <c r="B39" s="326" t="s">
        <v>1001</v>
      </c>
      <c r="C39" s="326" t="s">
        <v>1002</v>
      </c>
      <c r="D39" s="327" t="s">
        <v>1003</v>
      </c>
      <c r="E39" s="327" t="s">
        <v>1004</v>
      </c>
      <c r="F39" s="328"/>
      <c r="H39" s="329">
        <f t="shared" si="0"/>
        <v>5</v>
      </c>
    </row>
    <row r="40" spans="1:8" x14ac:dyDescent="0.2">
      <c r="A40" s="319">
        <v>37</v>
      </c>
      <c r="B40" s="326" t="s">
        <v>1009</v>
      </c>
      <c r="C40" s="326" t="s">
        <v>1010</v>
      </c>
      <c r="D40" s="327" t="s">
        <v>1011</v>
      </c>
      <c r="E40" s="327" t="s">
        <v>1012</v>
      </c>
      <c r="F40" s="328"/>
      <c r="H40" s="329">
        <f t="shared" si="0"/>
        <v>10</v>
      </c>
    </row>
    <row r="41" spans="1:8" x14ac:dyDescent="0.2">
      <c r="A41" s="319">
        <v>38</v>
      </c>
      <c r="B41" s="326" t="s">
        <v>1017</v>
      </c>
      <c r="C41" s="326" t="s">
        <v>1018</v>
      </c>
      <c r="D41" s="327" t="s">
        <v>1019</v>
      </c>
      <c r="E41" s="327" t="s">
        <v>1020</v>
      </c>
      <c r="F41" s="328"/>
      <c r="H41" s="329">
        <f t="shared" si="0"/>
        <v>10</v>
      </c>
    </row>
    <row r="42" spans="1:8" x14ac:dyDescent="0.2">
      <c r="A42" s="319">
        <v>39</v>
      </c>
      <c r="B42" s="326" t="s">
        <v>1025</v>
      </c>
      <c r="C42" s="326" t="s">
        <v>1026</v>
      </c>
      <c r="D42" s="327" t="s">
        <v>1027</v>
      </c>
      <c r="E42" s="327" t="s">
        <v>1028</v>
      </c>
      <c r="F42" s="328"/>
      <c r="H42" s="329">
        <f t="shared" si="0"/>
        <v>5</v>
      </c>
    </row>
    <row r="43" spans="1:8" x14ac:dyDescent="0.2">
      <c r="A43" s="319">
        <v>40</v>
      </c>
      <c r="B43" s="326" t="s">
        <v>1031</v>
      </c>
      <c r="C43" s="326" t="s">
        <v>1032</v>
      </c>
      <c r="D43" s="327" t="s">
        <v>761</v>
      </c>
      <c r="E43" s="327" t="s">
        <v>761</v>
      </c>
      <c r="F43" s="328"/>
      <c r="H43" s="329">
        <f t="shared" si="0"/>
        <v>13</v>
      </c>
    </row>
    <row r="44" spans="1:8" x14ac:dyDescent="0.2">
      <c r="A44" s="319">
        <v>41</v>
      </c>
      <c r="B44" s="326" t="s">
        <v>1037</v>
      </c>
      <c r="C44" s="326" t="s">
        <v>1038</v>
      </c>
      <c r="D44" s="327" t="s">
        <v>1039</v>
      </c>
      <c r="E44" s="327" t="s">
        <v>1040</v>
      </c>
      <c r="F44" s="328"/>
      <c r="H44" s="329">
        <f t="shared" si="0"/>
        <v>9</v>
      </c>
    </row>
    <row r="45" spans="1:8" x14ac:dyDescent="0.2">
      <c r="A45" s="319">
        <v>42</v>
      </c>
      <c r="B45" s="326" t="s">
        <v>1045</v>
      </c>
      <c r="C45" s="326" t="s">
        <v>1046</v>
      </c>
      <c r="D45" s="327" t="s">
        <v>1047</v>
      </c>
      <c r="E45" s="327" t="s">
        <v>1048</v>
      </c>
      <c r="F45" s="328"/>
      <c r="H45" s="329">
        <f t="shared" si="0"/>
        <v>7</v>
      </c>
    </row>
    <row r="46" spans="1:8" x14ac:dyDescent="0.2">
      <c r="A46" s="319">
        <v>43</v>
      </c>
      <c r="B46" s="326" t="s">
        <v>1053</v>
      </c>
      <c r="C46" s="326" t="s">
        <v>1054</v>
      </c>
      <c r="D46" s="327" t="s">
        <v>1055</v>
      </c>
      <c r="E46" s="327" t="s">
        <v>1056</v>
      </c>
      <c r="F46" s="328"/>
      <c r="H46" s="329">
        <f t="shared" si="0"/>
        <v>11</v>
      </c>
    </row>
    <row r="47" spans="1:8" x14ac:dyDescent="0.2">
      <c r="A47" s="319">
        <v>44</v>
      </c>
      <c r="B47" s="326" t="s">
        <v>1061</v>
      </c>
      <c r="C47" s="326" t="s">
        <v>1062</v>
      </c>
      <c r="D47" s="327" t="s">
        <v>1063</v>
      </c>
      <c r="E47" s="327" t="s">
        <v>1064</v>
      </c>
      <c r="F47" s="328"/>
      <c r="H47" s="329">
        <f t="shared" si="0"/>
        <v>9</v>
      </c>
    </row>
    <row r="48" spans="1:8" x14ac:dyDescent="0.2">
      <c r="A48" s="319">
        <v>45</v>
      </c>
      <c r="B48" s="326" t="s">
        <v>1069</v>
      </c>
      <c r="C48" s="326" t="s">
        <v>1070</v>
      </c>
      <c r="D48" s="327" t="s">
        <v>1071</v>
      </c>
      <c r="E48" s="327" t="s">
        <v>1072</v>
      </c>
      <c r="F48" s="328"/>
      <c r="H48" s="329">
        <f t="shared" si="0"/>
        <v>11</v>
      </c>
    </row>
    <row r="49" spans="1:8" x14ac:dyDescent="0.2">
      <c r="A49" s="319">
        <v>46</v>
      </c>
      <c r="B49" s="326" t="s">
        <v>1075</v>
      </c>
      <c r="C49" s="326" t="s">
        <v>1076</v>
      </c>
      <c r="D49" s="327" t="s">
        <v>1077</v>
      </c>
      <c r="E49" s="327" t="s">
        <v>1078</v>
      </c>
      <c r="F49" s="328"/>
      <c r="H49" s="329">
        <f t="shared" si="0"/>
        <v>8</v>
      </c>
    </row>
    <row r="50" spans="1:8" x14ac:dyDescent="0.2">
      <c r="A50" s="319">
        <v>47</v>
      </c>
      <c r="B50" s="326" t="s">
        <v>1083</v>
      </c>
      <c r="C50" s="326" t="s">
        <v>1084</v>
      </c>
      <c r="D50" s="327" t="s">
        <v>1085</v>
      </c>
      <c r="E50" s="327" t="s">
        <v>1086</v>
      </c>
      <c r="F50" s="328"/>
      <c r="H50" s="329">
        <f t="shared" si="0"/>
        <v>6</v>
      </c>
    </row>
    <row r="51" spans="1:8" x14ac:dyDescent="0.2">
      <c r="A51" s="319">
        <v>48</v>
      </c>
      <c r="B51" s="326" t="s">
        <v>1091</v>
      </c>
      <c r="C51" s="326" t="s">
        <v>1092</v>
      </c>
      <c r="D51" s="327" t="s">
        <v>761</v>
      </c>
      <c r="E51" s="327" t="s">
        <v>761</v>
      </c>
      <c r="F51" s="328"/>
      <c r="H51" s="329">
        <f t="shared" si="0"/>
        <v>16</v>
      </c>
    </row>
    <row r="52" spans="1:8" x14ac:dyDescent="0.2">
      <c r="A52" s="319">
        <v>49</v>
      </c>
      <c r="B52" s="326" t="s">
        <v>1097</v>
      </c>
      <c r="C52" s="326" t="s">
        <v>1098</v>
      </c>
      <c r="D52" s="327" t="s">
        <v>1099</v>
      </c>
      <c r="E52" s="327" t="s">
        <v>1100</v>
      </c>
      <c r="F52" s="328"/>
      <c r="H52" s="329">
        <f t="shared" si="0"/>
        <v>4</v>
      </c>
    </row>
    <row r="53" spans="1:8" x14ac:dyDescent="0.2">
      <c r="A53" s="319">
        <v>50</v>
      </c>
      <c r="B53" s="326" t="s">
        <v>1105</v>
      </c>
      <c r="C53" s="326" t="s">
        <v>1106</v>
      </c>
      <c r="D53" s="327" t="s">
        <v>1107</v>
      </c>
      <c r="E53" s="327" t="s">
        <v>1108</v>
      </c>
      <c r="F53" s="328"/>
      <c r="H53" s="329">
        <f t="shared" si="0"/>
        <v>12</v>
      </c>
    </row>
    <row r="54" spans="1:8" x14ac:dyDescent="0.2">
      <c r="A54" s="319">
        <v>51</v>
      </c>
      <c r="B54" s="326" t="s">
        <v>1111</v>
      </c>
      <c r="C54" s="326" t="s">
        <v>1112</v>
      </c>
      <c r="D54" s="327" t="s">
        <v>1113</v>
      </c>
      <c r="E54" s="327" t="s">
        <v>1114</v>
      </c>
      <c r="F54" s="328"/>
      <c r="H54" s="329">
        <f t="shared" si="0"/>
        <v>7</v>
      </c>
    </row>
    <row r="55" spans="1:8" x14ac:dyDescent="0.2">
      <c r="A55" s="319">
        <v>52</v>
      </c>
      <c r="B55" s="323" t="s">
        <v>762</v>
      </c>
      <c r="C55" s="323" t="s">
        <v>763</v>
      </c>
      <c r="D55" s="324" t="s">
        <v>761</v>
      </c>
      <c r="E55" s="324" t="s">
        <v>761</v>
      </c>
      <c r="F55" s="328"/>
      <c r="H55" s="329">
        <f t="shared" si="0"/>
        <v>12</v>
      </c>
    </row>
    <row r="56" spans="1:8" x14ac:dyDescent="0.2">
      <c r="A56" s="319">
        <v>53</v>
      </c>
      <c r="B56" s="326" t="s">
        <v>766</v>
      </c>
      <c r="C56" s="326" t="s">
        <v>767</v>
      </c>
      <c r="D56" s="327" t="s">
        <v>768</v>
      </c>
      <c r="E56" s="327" t="s">
        <v>769</v>
      </c>
      <c r="F56" s="328"/>
      <c r="H56" s="329">
        <f t="shared" si="0"/>
        <v>5</v>
      </c>
    </row>
    <row r="57" spans="1:8" x14ac:dyDescent="0.2">
      <c r="A57" s="319">
        <v>54</v>
      </c>
      <c r="B57" s="326" t="s">
        <v>773</v>
      </c>
      <c r="C57" s="326" t="s">
        <v>774</v>
      </c>
      <c r="D57" s="327" t="s">
        <v>775</v>
      </c>
      <c r="E57" s="327" t="s">
        <v>776</v>
      </c>
      <c r="F57" s="328"/>
      <c r="H57" s="329">
        <f t="shared" si="0"/>
        <v>8</v>
      </c>
    </row>
    <row r="58" spans="1:8" x14ac:dyDescent="0.2">
      <c r="A58" s="319">
        <v>55</v>
      </c>
      <c r="B58" s="326" t="s">
        <v>780</v>
      </c>
      <c r="C58" s="326" t="s">
        <v>781</v>
      </c>
      <c r="D58" s="327" t="s">
        <v>782</v>
      </c>
      <c r="E58" s="327" t="s">
        <v>783</v>
      </c>
      <c r="F58" s="328"/>
      <c r="H58" s="329">
        <f t="shared" si="0"/>
        <v>10</v>
      </c>
    </row>
    <row r="59" spans="1:8" x14ac:dyDescent="0.2">
      <c r="A59" s="319">
        <v>56</v>
      </c>
      <c r="B59" s="326" t="s">
        <v>787</v>
      </c>
      <c r="C59" s="326" t="s">
        <v>788</v>
      </c>
      <c r="D59" s="327" t="s">
        <v>789</v>
      </c>
      <c r="E59" s="327" t="s">
        <v>790</v>
      </c>
      <c r="F59" s="323"/>
      <c r="H59" s="329">
        <f t="shared" si="0"/>
        <v>5</v>
      </c>
    </row>
    <row r="60" spans="1:8" x14ac:dyDescent="0.2">
      <c r="A60" s="319">
        <v>57</v>
      </c>
      <c r="B60" s="326" t="s">
        <v>794</v>
      </c>
      <c r="C60" s="326" t="s">
        <v>795</v>
      </c>
      <c r="D60" s="327" t="s">
        <v>796</v>
      </c>
      <c r="E60" s="327" t="s">
        <v>797</v>
      </c>
      <c r="H60" s="329">
        <f t="shared" si="0"/>
        <v>4</v>
      </c>
    </row>
    <row r="61" spans="1:8" x14ac:dyDescent="0.2">
      <c r="A61" s="319">
        <v>58</v>
      </c>
      <c r="B61" s="326" t="s">
        <v>802</v>
      </c>
      <c r="C61" s="326" t="s">
        <v>803</v>
      </c>
      <c r="D61" s="327" t="s">
        <v>804</v>
      </c>
      <c r="E61" s="327" t="s">
        <v>805</v>
      </c>
      <c r="H61" s="329">
        <f t="shared" si="0"/>
        <v>7</v>
      </c>
    </row>
    <row r="62" spans="1:8" x14ac:dyDescent="0.2">
      <c r="A62" s="319">
        <v>59</v>
      </c>
      <c r="B62" s="326" t="s">
        <v>809</v>
      </c>
      <c r="C62" s="326" t="s">
        <v>810</v>
      </c>
      <c r="D62" s="327" t="s">
        <v>811</v>
      </c>
      <c r="E62" s="327" t="s">
        <v>812</v>
      </c>
      <c r="H62" s="329">
        <f t="shared" si="0"/>
        <v>14</v>
      </c>
    </row>
    <row r="63" spans="1:8" x14ac:dyDescent="0.2">
      <c r="A63" s="319">
        <v>60</v>
      </c>
      <c r="B63" s="326" t="s">
        <v>816</v>
      </c>
      <c r="C63" s="326" t="s">
        <v>817</v>
      </c>
      <c r="D63" s="327" t="s">
        <v>761</v>
      </c>
      <c r="E63" s="327" t="s">
        <v>761</v>
      </c>
      <c r="H63" s="329">
        <f t="shared" si="0"/>
        <v>14</v>
      </c>
    </row>
    <row r="64" spans="1:8" x14ac:dyDescent="0.2">
      <c r="A64" s="319">
        <v>61</v>
      </c>
      <c r="B64" s="326" t="s">
        <v>821</v>
      </c>
      <c r="C64" s="326" t="s">
        <v>822</v>
      </c>
      <c r="D64" s="327" t="s">
        <v>823</v>
      </c>
      <c r="E64" s="327" t="s">
        <v>824</v>
      </c>
      <c r="H64" s="329">
        <f t="shared" si="0"/>
        <v>10</v>
      </c>
    </row>
    <row r="65" spans="1:8" x14ac:dyDescent="0.2">
      <c r="A65" s="319">
        <v>62</v>
      </c>
      <c r="B65" s="326" t="s">
        <v>828</v>
      </c>
      <c r="C65" s="326" t="s">
        <v>829</v>
      </c>
      <c r="D65" s="327" t="s">
        <v>830</v>
      </c>
      <c r="E65" s="327" t="s">
        <v>831</v>
      </c>
      <c r="H65" s="329">
        <f t="shared" si="0"/>
        <v>18</v>
      </c>
    </row>
    <row r="66" spans="1:8" x14ac:dyDescent="0.2">
      <c r="A66" s="319">
        <v>63</v>
      </c>
      <c r="B66" s="326" t="s">
        <v>835</v>
      </c>
      <c r="C66" s="326" t="s">
        <v>836</v>
      </c>
      <c r="D66" s="327" t="s">
        <v>837</v>
      </c>
      <c r="E66" s="327" t="s">
        <v>838</v>
      </c>
      <c r="H66" s="329">
        <f t="shared" si="0"/>
        <v>7</v>
      </c>
    </row>
    <row r="67" spans="1:8" x14ac:dyDescent="0.2">
      <c r="A67" s="319">
        <v>64</v>
      </c>
      <c r="B67" s="326" t="s">
        <v>842</v>
      </c>
      <c r="C67" s="326" t="s">
        <v>843</v>
      </c>
      <c r="D67" s="327" t="s">
        <v>844</v>
      </c>
      <c r="E67" s="327" t="s">
        <v>845</v>
      </c>
      <c r="H67" s="329">
        <f t="shared" si="0"/>
        <v>6</v>
      </c>
    </row>
    <row r="68" spans="1:8" x14ac:dyDescent="0.2">
      <c r="A68" s="319">
        <v>65</v>
      </c>
      <c r="B68" s="326" t="s">
        <v>848</v>
      </c>
      <c r="C68" s="326" t="s">
        <v>849</v>
      </c>
      <c r="D68" s="327" t="s">
        <v>761</v>
      </c>
      <c r="E68" s="327" t="s">
        <v>761</v>
      </c>
      <c r="H68" s="329">
        <f t="shared" si="0"/>
        <v>20</v>
      </c>
    </row>
    <row r="69" spans="1:8" x14ac:dyDescent="0.2">
      <c r="A69" s="319">
        <v>66</v>
      </c>
      <c r="B69" s="326" t="s">
        <v>852</v>
      </c>
      <c r="C69" s="326" t="s">
        <v>853</v>
      </c>
      <c r="D69" s="327" t="s">
        <v>854</v>
      </c>
      <c r="E69" s="327" t="s">
        <v>855</v>
      </c>
      <c r="H69" s="329">
        <f t="shared" ref="H69:H110" si="1">LEN(C69)</f>
        <v>14</v>
      </c>
    </row>
    <row r="70" spans="1:8" x14ac:dyDescent="0.2">
      <c r="A70" s="319">
        <v>67</v>
      </c>
      <c r="B70" s="326" t="s">
        <v>858</v>
      </c>
      <c r="C70" s="326" t="s">
        <v>859</v>
      </c>
      <c r="D70" s="327" t="s">
        <v>860</v>
      </c>
      <c r="E70" s="327" t="s">
        <v>861</v>
      </c>
      <c r="H70" s="329">
        <f t="shared" si="1"/>
        <v>5</v>
      </c>
    </row>
    <row r="71" spans="1:8" x14ac:dyDescent="0.2">
      <c r="A71" s="319">
        <v>68</v>
      </c>
      <c r="B71" s="326" t="s">
        <v>864</v>
      </c>
      <c r="C71" s="326" t="s">
        <v>865</v>
      </c>
      <c r="D71" s="327" t="s">
        <v>866</v>
      </c>
      <c r="E71" s="327" t="s">
        <v>867</v>
      </c>
      <c r="H71" s="329">
        <f t="shared" si="1"/>
        <v>6</v>
      </c>
    </row>
    <row r="72" spans="1:8" x14ac:dyDescent="0.2">
      <c r="A72" s="319">
        <v>69</v>
      </c>
      <c r="B72" s="326" t="s">
        <v>870</v>
      </c>
      <c r="C72" s="326" t="s">
        <v>871</v>
      </c>
      <c r="D72" s="327" t="s">
        <v>872</v>
      </c>
      <c r="E72" s="327" t="s">
        <v>873</v>
      </c>
      <c r="H72" s="329">
        <f t="shared" si="1"/>
        <v>19</v>
      </c>
    </row>
    <row r="73" spans="1:8" x14ac:dyDescent="0.2">
      <c r="A73" s="319">
        <v>70</v>
      </c>
      <c r="B73" s="326" t="s">
        <v>877</v>
      </c>
      <c r="C73" s="326" t="s">
        <v>878</v>
      </c>
      <c r="D73" s="327" t="s">
        <v>879</v>
      </c>
      <c r="E73" s="327" t="s">
        <v>880</v>
      </c>
      <c r="H73" s="329">
        <f t="shared" si="1"/>
        <v>7</v>
      </c>
    </row>
    <row r="74" spans="1:8" x14ac:dyDescent="0.2">
      <c r="A74" s="319">
        <v>71</v>
      </c>
      <c r="B74" s="326" t="s">
        <v>885</v>
      </c>
      <c r="C74" s="326" t="s">
        <v>886</v>
      </c>
      <c r="D74" s="327" t="s">
        <v>761</v>
      </c>
      <c r="E74" s="327" t="s">
        <v>761</v>
      </c>
      <c r="H74" s="329">
        <f t="shared" si="1"/>
        <v>15</v>
      </c>
    </row>
    <row r="75" spans="1:8" x14ac:dyDescent="0.2">
      <c r="A75" s="319">
        <v>72</v>
      </c>
      <c r="B75" s="326" t="s">
        <v>891</v>
      </c>
      <c r="C75" s="326" t="s">
        <v>892</v>
      </c>
      <c r="D75" s="327" t="s">
        <v>893</v>
      </c>
      <c r="E75" s="327" t="s">
        <v>894</v>
      </c>
      <c r="H75" s="329">
        <f t="shared" si="1"/>
        <v>7</v>
      </c>
    </row>
    <row r="76" spans="1:8" x14ac:dyDescent="0.2">
      <c r="A76" s="319">
        <v>73</v>
      </c>
      <c r="B76" s="326" t="s">
        <v>899</v>
      </c>
      <c r="C76" s="326" t="s">
        <v>900</v>
      </c>
      <c r="D76" s="327" t="s">
        <v>901</v>
      </c>
      <c r="E76" s="327" t="s">
        <v>902</v>
      </c>
      <c r="H76" s="329">
        <f t="shared" si="1"/>
        <v>9</v>
      </c>
    </row>
    <row r="77" spans="1:8" x14ac:dyDescent="0.2">
      <c r="A77" s="319">
        <v>74</v>
      </c>
      <c r="B77" s="326" t="s">
        <v>907</v>
      </c>
      <c r="C77" s="326" t="s">
        <v>908</v>
      </c>
      <c r="D77" s="327" t="s">
        <v>909</v>
      </c>
      <c r="E77" s="327" t="s">
        <v>910</v>
      </c>
      <c r="H77" s="329">
        <f t="shared" si="1"/>
        <v>7</v>
      </c>
    </row>
    <row r="78" spans="1:8" x14ac:dyDescent="0.2">
      <c r="A78" s="319">
        <v>75</v>
      </c>
      <c r="B78" s="326" t="s">
        <v>915</v>
      </c>
      <c r="C78" s="326" t="s">
        <v>916</v>
      </c>
      <c r="D78" s="327" t="s">
        <v>917</v>
      </c>
      <c r="E78" s="327" t="s">
        <v>918</v>
      </c>
      <c r="H78" s="329">
        <f t="shared" si="1"/>
        <v>15</v>
      </c>
    </row>
    <row r="79" spans="1:8" x14ac:dyDescent="0.2">
      <c r="A79" s="319">
        <v>76</v>
      </c>
      <c r="B79" s="326" t="s">
        <v>923</v>
      </c>
      <c r="C79" s="326" t="s">
        <v>924</v>
      </c>
      <c r="D79" s="327" t="s">
        <v>761</v>
      </c>
      <c r="E79" s="327" t="s">
        <v>761</v>
      </c>
      <c r="H79" s="329">
        <f t="shared" si="1"/>
        <v>14</v>
      </c>
    </row>
    <row r="80" spans="1:8" x14ac:dyDescent="0.2">
      <c r="A80" s="319">
        <v>77</v>
      </c>
      <c r="B80" s="326" t="s">
        <v>929</v>
      </c>
      <c r="C80" s="326" t="s">
        <v>930</v>
      </c>
      <c r="D80" s="327" t="s">
        <v>931</v>
      </c>
      <c r="E80" s="327" t="s">
        <v>932</v>
      </c>
      <c r="H80" s="329">
        <f t="shared" si="1"/>
        <v>14</v>
      </c>
    </row>
    <row r="81" spans="1:8" x14ac:dyDescent="0.2">
      <c r="A81" s="319">
        <v>78</v>
      </c>
      <c r="B81" s="326" t="s">
        <v>937</v>
      </c>
      <c r="C81" s="326" t="s">
        <v>938</v>
      </c>
      <c r="D81" s="327" t="s">
        <v>939</v>
      </c>
      <c r="E81" s="327" t="s">
        <v>940</v>
      </c>
      <c r="H81" s="329">
        <f t="shared" si="1"/>
        <v>7</v>
      </c>
    </row>
    <row r="82" spans="1:8" x14ac:dyDescent="0.2">
      <c r="A82" s="319">
        <v>79</v>
      </c>
      <c r="B82" s="326" t="s">
        <v>945</v>
      </c>
      <c r="C82" s="326" t="s">
        <v>946</v>
      </c>
      <c r="D82" s="327" t="s">
        <v>947</v>
      </c>
      <c r="E82" s="327" t="s">
        <v>948</v>
      </c>
      <c r="H82" s="329">
        <f t="shared" si="1"/>
        <v>9</v>
      </c>
    </row>
    <row r="83" spans="1:8" x14ac:dyDescent="0.2">
      <c r="A83" s="319">
        <v>80</v>
      </c>
      <c r="B83" s="326" t="s">
        <v>953</v>
      </c>
      <c r="C83" s="326" t="s">
        <v>954</v>
      </c>
      <c r="D83" s="327" t="s">
        <v>955</v>
      </c>
      <c r="E83" s="327" t="s">
        <v>956</v>
      </c>
      <c r="H83" s="329">
        <f t="shared" si="1"/>
        <v>6</v>
      </c>
    </row>
    <row r="84" spans="1:8" x14ac:dyDescent="0.2">
      <c r="A84" s="319">
        <v>81</v>
      </c>
      <c r="B84" s="326" t="s">
        <v>961</v>
      </c>
      <c r="C84" s="326" t="s">
        <v>962</v>
      </c>
      <c r="D84" s="327" t="s">
        <v>963</v>
      </c>
      <c r="E84" s="327" t="s">
        <v>964</v>
      </c>
      <c r="H84" s="329">
        <f t="shared" si="1"/>
        <v>16</v>
      </c>
    </row>
    <row r="85" spans="1:8" x14ac:dyDescent="0.2">
      <c r="A85" s="319">
        <v>82</v>
      </c>
      <c r="B85" s="326" t="s">
        <v>969</v>
      </c>
      <c r="C85" s="326" t="s">
        <v>970</v>
      </c>
      <c r="D85" s="327" t="s">
        <v>761</v>
      </c>
      <c r="E85" s="327" t="s">
        <v>761</v>
      </c>
      <c r="H85" s="329">
        <f t="shared" si="1"/>
        <v>13</v>
      </c>
    </row>
    <row r="86" spans="1:8" x14ac:dyDescent="0.2">
      <c r="A86" s="319">
        <v>83</v>
      </c>
      <c r="B86" s="326" t="s">
        <v>973</v>
      </c>
      <c r="C86" s="326" t="s">
        <v>974</v>
      </c>
      <c r="D86" s="327" t="s">
        <v>975</v>
      </c>
      <c r="E86" s="327" t="s">
        <v>976</v>
      </c>
      <c r="H86" s="329">
        <f t="shared" si="1"/>
        <v>7</v>
      </c>
    </row>
    <row r="87" spans="1:8" x14ac:dyDescent="0.2">
      <c r="A87" s="319">
        <v>84</v>
      </c>
      <c r="B87" s="326" t="s">
        <v>981</v>
      </c>
      <c r="C87" s="326" t="s">
        <v>982</v>
      </c>
      <c r="D87" s="327" t="s">
        <v>983</v>
      </c>
      <c r="E87" s="327" t="s">
        <v>984</v>
      </c>
      <c r="H87" s="329">
        <f t="shared" si="1"/>
        <v>10</v>
      </c>
    </row>
    <row r="88" spans="1:8" x14ac:dyDescent="0.2">
      <c r="A88" s="319">
        <v>85</v>
      </c>
      <c r="B88" s="326" t="s">
        <v>989</v>
      </c>
      <c r="C88" s="326" t="s">
        <v>990</v>
      </c>
      <c r="D88" s="327" t="s">
        <v>991</v>
      </c>
      <c r="E88" s="327" t="s">
        <v>992</v>
      </c>
      <c r="H88" s="329">
        <f t="shared" si="1"/>
        <v>11</v>
      </c>
    </row>
    <row r="89" spans="1:8" x14ac:dyDescent="0.2">
      <c r="A89" s="319">
        <v>86</v>
      </c>
      <c r="B89" s="326" t="s">
        <v>997</v>
      </c>
      <c r="C89" s="326" t="s">
        <v>998</v>
      </c>
      <c r="D89" s="327" t="s">
        <v>999</v>
      </c>
      <c r="E89" s="327" t="s">
        <v>1000</v>
      </c>
      <c r="H89" s="329">
        <f t="shared" si="1"/>
        <v>7</v>
      </c>
    </row>
    <row r="90" spans="1:8" x14ac:dyDescent="0.2">
      <c r="A90" s="319">
        <v>87</v>
      </c>
      <c r="B90" s="326" t="s">
        <v>1005</v>
      </c>
      <c r="C90" s="326" t="s">
        <v>1006</v>
      </c>
      <c r="D90" s="327" t="s">
        <v>1007</v>
      </c>
      <c r="E90" s="327" t="s">
        <v>1008</v>
      </c>
      <c r="H90" s="329">
        <f t="shared" si="1"/>
        <v>7</v>
      </c>
    </row>
    <row r="91" spans="1:8" x14ac:dyDescent="0.2">
      <c r="A91" s="319">
        <v>88</v>
      </c>
      <c r="B91" s="326" t="s">
        <v>1013</v>
      </c>
      <c r="C91" s="326" t="s">
        <v>1014</v>
      </c>
      <c r="D91" s="327" t="s">
        <v>1015</v>
      </c>
      <c r="E91" s="327" t="s">
        <v>1016</v>
      </c>
      <c r="H91" s="329">
        <f t="shared" si="1"/>
        <v>6</v>
      </c>
    </row>
    <row r="92" spans="1:8" x14ac:dyDescent="0.2">
      <c r="A92" s="319">
        <v>89</v>
      </c>
      <c r="B92" s="326" t="s">
        <v>1021</v>
      </c>
      <c r="C92" s="326" t="s">
        <v>1022</v>
      </c>
      <c r="D92" s="327" t="s">
        <v>1023</v>
      </c>
      <c r="E92" s="327" t="s">
        <v>1024</v>
      </c>
      <c r="H92" s="329">
        <f t="shared" si="1"/>
        <v>6</v>
      </c>
    </row>
    <row r="93" spans="1:8" x14ac:dyDescent="0.2">
      <c r="A93" s="319">
        <v>90</v>
      </c>
      <c r="B93" s="326" t="s">
        <v>1029</v>
      </c>
      <c r="C93" s="326" t="s">
        <v>1030</v>
      </c>
      <c r="D93" s="327" t="s">
        <v>761</v>
      </c>
      <c r="E93" s="327" t="s">
        <v>761</v>
      </c>
      <c r="H93" s="329">
        <f t="shared" si="1"/>
        <v>14</v>
      </c>
    </row>
    <row r="94" spans="1:8" x14ac:dyDescent="0.2">
      <c r="A94" s="319">
        <v>91</v>
      </c>
      <c r="B94" s="326" t="s">
        <v>1033</v>
      </c>
      <c r="C94" s="326" t="s">
        <v>1034</v>
      </c>
      <c r="D94" s="327" t="s">
        <v>1035</v>
      </c>
      <c r="E94" s="327" t="s">
        <v>1036</v>
      </c>
      <c r="H94" s="329">
        <f t="shared" si="1"/>
        <v>7</v>
      </c>
    </row>
    <row r="95" spans="1:8" x14ac:dyDescent="0.2">
      <c r="A95" s="319">
        <v>92</v>
      </c>
      <c r="B95" s="326" t="s">
        <v>1041</v>
      </c>
      <c r="C95" s="326" t="s">
        <v>1042</v>
      </c>
      <c r="D95" s="327" t="s">
        <v>1043</v>
      </c>
      <c r="E95" s="327" t="s">
        <v>1044</v>
      </c>
      <c r="H95" s="329">
        <f t="shared" si="1"/>
        <v>7</v>
      </c>
    </row>
    <row r="96" spans="1:8" x14ac:dyDescent="0.2">
      <c r="A96" s="319">
        <v>93</v>
      </c>
      <c r="B96" s="326" t="s">
        <v>1049</v>
      </c>
      <c r="C96" s="326" t="s">
        <v>1050</v>
      </c>
      <c r="D96" s="327" t="s">
        <v>1051</v>
      </c>
      <c r="E96" s="327" t="s">
        <v>1052</v>
      </c>
      <c r="H96" s="329">
        <f t="shared" si="1"/>
        <v>9</v>
      </c>
    </row>
    <row r="97" spans="1:8" x14ac:dyDescent="0.2">
      <c r="A97" s="319">
        <v>94</v>
      </c>
      <c r="B97" s="326" t="s">
        <v>1057</v>
      </c>
      <c r="C97" s="326" t="s">
        <v>1058</v>
      </c>
      <c r="D97" s="327" t="s">
        <v>1059</v>
      </c>
      <c r="E97" s="327" t="s">
        <v>1060</v>
      </c>
      <c r="H97" s="329">
        <f t="shared" si="1"/>
        <v>6</v>
      </c>
    </row>
    <row r="98" spans="1:8" x14ac:dyDescent="0.2">
      <c r="A98" s="319">
        <v>95</v>
      </c>
      <c r="B98" s="326" t="s">
        <v>1065</v>
      </c>
      <c r="C98" s="326" t="s">
        <v>1066</v>
      </c>
      <c r="D98" s="327" t="s">
        <v>1067</v>
      </c>
      <c r="E98" s="327" t="s">
        <v>1068</v>
      </c>
      <c r="H98" s="329">
        <f t="shared" si="1"/>
        <v>7</v>
      </c>
    </row>
    <row r="99" spans="1:8" x14ac:dyDescent="0.2">
      <c r="A99" s="319">
        <v>96</v>
      </c>
      <c r="B99" s="326" t="s">
        <v>1073</v>
      </c>
      <c r="C99" s="326" t="s">
        <v>1074</v>
      </c>
      <c r="D99" s="327" t="s">
        <v>761</v>
      </c>
      <c r="E99" s="327" t="s">
        <v>761</v>
      </c>
      <c r="H99" s="329">
        <f t="shared" si="1"/>
        <v>12</v>
      </c>
    </row>
    <row r="100" spans="1:8" x14ac:dyDescent="0.2">
      <c r="A100" s="319">
        <v>97</v>
      </c>
      <c r="B100" s="326" t="s">
        <v>1079</v>
      </c>
      <c r="C100" s="326" t="s">
        <v>1080</v>
      </c>
      <c r="D100" s="327" t="s">
        <v>1081</v>
      </c>
      <c r="E100" s="327" t="s">
        <v>1082</v>
      </c>
      <c r="H100" s="329">
        <f t="shared" si="1"/>
        <v>8</v>
      </c>
    </row>
    <row r="101" spans="1:8" x14ac:dyDescent="0.2">
      <c r="A101" s="319">
        <v>98</v>
      </c>
      <c r="B101" s="326" t="s">
        <v>1087</v>
      </c>
      <c r="C101" s="326" t="s">
        <v>1088</v>
      </c>
      <c r="D101" s="327" t="s">
        <v>1089</v>
      </c>
      <c r="E101" s="327" t="s">
        <v>1090</v>
      </c>
      <c r="H101" s="329">
        <f t="shared" si="1"/>
        <v>16</v>
      </c>
    </row>
    <row r="102" spans="1:8" x14ac:dyDescent="0.2">
      <c r="A102" s="319">
        <v>99</v>
      </c>
      <c r="B102" s="326" t="s">
        <v>1093</v>
      </c>
      <c r="C102" s="326" t="s">
        <v>1094</v>
      </c>
      <c r="D102" s="327" t="s">
        <v>1095</v>
      </c>
      <c r="E102" s="327" t="s">
        <v>1096</v>
      </c>
      <c r="H102" s="329">
        <f t="shared" si="1"/>
        <v>6</v>
      </c>
    </row>
    <row r="103" spans="1:8" x14ac:dyDescent="0.2">
      <c r="A103" s="319">
        <v>100</v>
      </c>
      <c r="B103" s="326" t="s">
        <v>1101</v>
      </c>
      <c r="C103" s="326" t="s">
        <v>1102</v>
      </c>
      <c r="D103" s="327" t="s">
        <v>1103</v>
      </c>
      <c r="E103" s="327" t="s">
        <v>1104</v>
      </c>
      <c r="H103" s="329">
        <f t="shared" si="1"/>
        <v>4</v>
      </c>
    </row>
    <row r="104" spans="1:8" x14ac:dyDescent="0.2">
      <c r="A104" s="319">
        <v>101</v>
      </c>
      <c r="B104" s="326" t="s">
        <v>1109</v>
      </c>
      <c r="C104" s="326" t="s">
        <v>1110</v>
      </c>
      <c r="D104" s="327" t="s">
        <v>761</v>
      </c>
      <c r="E104" s="327" t="s">
        <v>761</v>
      </c>
      <c r="H104" s="329">
        <f t="shared" si="1"/>
        <v>14</v>
      </c>
    </row>
    <row r="105" spans="1:8" x14ac:dyDescent="0.2">
      <c r="A105" s="319">
        <v>102</v>
      </c>
      <c r="B105" s="326" t="s">
        <v>1115</v>
      </c>
      <c r="C105" s="326" t="s">
        <v>1116</v>
      </c>
      <c r="D105" s="327" t="s">
        <v>1117</v>
      </c>
      <c r="E105" s="327" t="s">
        <v>1118</v>
      </c>
      <c r="H105" s="329">
        <f t="shared" si="1"/>
        <v>7</v>
      </c>
    </row>
    <row r="106" spans="1:8" x14ac:dyDescent="0.2">
      <c r="A106" s="319">
        <v>103</v>
      </c>
      <c r="B106" s="326" t="s">
        <v>1119</v>
      </c>
      <c r="C106" s="326" t="s">
        <v>1120</v>
      </c>
      <c r="D106" s="327" t="s">
        <v>1121</v>
      </c>
      <c r="E106" s="327" t="s">
        <v>1122</v>
      </c>
      <c r="H106" s="329">
        <f t="shared" si="1"/>
        <v>13</v>
      </c>
    </row>
    <row r="107" spans="1:8" x14ac:dyDescent="0.2">
      <c r="A107" s="319">
        <v>104</v>
      </c>
      <c r="B107" s="326" t="s">
        <v>1123</v>
      </c>
      <c r="C107" s="326" t="s">
        <v>1124</v>
      </c>
      <c r="D107" s="327" t="s">
        <v>1125</v>
      </c>
      <c r="E107" s="327" t="s">
        <v>1126</v>
      </c>
      <c r="H107" s="329">
        <f t="shared" si="1"/>
        <v>7</v>
      </c>
    </row>
    <row r="108" spans="1:8" x14ac:dyDescent="0.2">
      <c r="A108" s="319">
        <v>105</v>
      </c>
      <c r="B108" s="326" t="s">
        <v>1127</v>
      </c>
      <c r="C108" s="326" t="s">
        <v>1128</v>
      </c>
      <c r="D108" s="327" t="s">
        <v>1129</v>
      </c>
      <c r="E108" s="327" t="s">
        <v>1130</v>
      </c>
      <c r="H108" s="329">
        <f t="shared" si="1"/>
        <v>10</v>
      </c>
    </row>
    <row r="109" spans="1:8" x14ac:dyDescent="0.2">
      <c r="A109" s="319">
        <v>106</v>
      </c>
      <c r="B109" s="326" t="s">
        <v>1131</v>
      </c>
      <c r="C109" s="326" t="s">
        <v>1132</v>
      </c>
      <c r="D109" s="327" t="s">
        <v>1133</v>
      </c>
      <c r="E109" s="327" t="s">
        <v>1134</v>
      </c>
      <c r="H109" s="329">
        <f t="shared" si="1"/>
        <v>5</v>
      </c>
    </row>
    <row r="110" spans="1:8" x14ac:dyDescent="0.2">
      <c r="A110" s="319">
        <v>107</v>
      </c>
      <c r="B110" s="326" t="s">
        <v>1135</v>
      </c>
      <c r="C110" s="326" t="s">
        <v>1136</v>
      </c>
      <c r="D110" s="327" t="s">
        <v>1137</v>
      </c>
      <c r="E110" s="327" t="s">
        <v>1138</v>
      </c>
      <c r="H110" s="329">
        <f t="shared" si="1"/>
        <v>13</v>
      </c>
    </row>
  </sheetData>
  <sheetProtection password="CC61" sheet="1" objects="1" scenarios="1"/>
  <phoneticPr fontId="15" type="noConversion"/>
  <pageMargins left="0.84" right="0.44" top="0.76" bottom="0.44" header="0.4921259845" footer="0.49212598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84" transitionEvaluation="1" codeName="List14"/>
  <dimension ref="A1:T102"/>
  <sheetViews>
    <sheetView showGridLines="0" topLeftCell="A84" workbookViewId="0">
      <selection activeCell="E97" sqref="E97:K98"/>
    </sheetView>
  </sheetViews>
  <sheetFormatPr defaultColWidth="12.5703125" defaultRowHeight="15.75" x14ac:dyDescent="0.25"/>
  <cols>
    <col min="1" max="1" width="10" style="758" customWidth="1"/>
    <col min="2" max="2" width="35.7109375" style="758" customWidth="1"/>
    <col min="3" max="3" width="10" style="758" customWidth="1"/>
    <col min="4" max="4" width="20.7109375" style="758" customWidth="1"/>
    <col min="5" max="5" width="7.42578125" style="758" customWidth="1"/>
    <col min="6" max="6" width="2.28515625" style="758" customWidth="1"/>
    <col min="7" max="7" width="1" style="758" customWidth="1"/>
    <col min="8" max="8" width="2.28515625" style="758" customWidth="1"/>
    <col min="9" max="9" width="1.140625" style="758" customWidth="1"/>
    <col min="10" max="10" width="2.28515625" style="758" customWidth="1"/>
    <col min="11" max="11" width="3.7109375" style="758" customWidth="1"/>
    <col min="12" max="16384" width="12.5703125" style="758"/>
  </cols>
  <sheetData>
    <row r="1" spans="1:20" ht="24.95" customHeight="1" thickTop="1" thickBot="1" x14ac:dyDescent="0.35">
      <c r="A1" s="761" t="s">
        <v>741</v>
      </c>
      <c r="B1" s="757" t="s">
        <v>664</v>
      </c>
      <c r="C1" s="762"/>
      <c r="D1" s="763"/>
      <c r="E1" s="764"/>
      <c r="F1" s="765"/>
      <c r="G1" s="766" t="s">
        <v>215</v>
      </c>
      <c r="H1" s="767"/>
      <c r="I1" s="767"/>
      <c r="J1" s="767"/>
      <c r="K1" s="768"/>
      <c r="L1" s="389"/>
      <c r="M1" s="389"/>
      <c r="N1" s="389"/>
      <c r="O1" s="389"/>
      <c r="P1" s="389"/>
      <c r="Q1" s="389"/>
      <c r="R1" s="389"/>
      <c r="S1" s="389"/>
      <c r="T1" s="389"/>
    </row>
    <row r="2" spans="1:20" ht="6.95" customHeight="1" thickBot="1" x14ac:dyDescent="0.35">
      <c r="A2" s="769"/>
      <c r="B2" s="770"/>
      <c r="C2" s="771"/>
      <c r="D2" s="770"/>
      <c r="E2" s="772"/>
      <c r="F2" s="772"/>
      <c r="G2" s="772"/>
      <c r="H2" s="772"/>
      <c r="I2" s="773"/>
      <c r="J2" s="773"/>
      <c r="K2" s="774"/>
      <c r="L2" s="389"/>
      <c r="M2" s="389"/>
      <c r="N2" s="389"/>
      <c r="O2" s="389"/>
      <c r="P2" s="389"/>
      <c r="Q2" s="389"/>
      <c r="R2" s="389"/>
      <c r="S2" s="389"/>
      <c r="T2" s="389"/>
    </row>
    <row r="3" spans="1:20" ht="17.100000000000001" customHeight="1" thickBot="1" x14ac:dyDescent="0.3">
      <c r="A3" s="775" t="s">
        <v>161</v>
      </c>
      <c r="B3" s="776"/>
      <c r="C3" s="776"/>
      <c r="D3" s="776"/>
      <c r="E3" s="1109"/>
      <c r="F3" s="1110"/>
      <c r="G3" s="1111"/>
      <c r="H3" s="1111"/>
      <c r="I3" s="1111"/>
      <c r="J3" s="1111"/>
      <c r="K3" s="1112"/>
    </row>
    <row r="4" spans="1:20" ht="5.0999999999999996" customHeight="1" x14ac:dyDescent="0.25">
      <c r="A4" s="777"/>
      <c r="B4" s="778"/>
      <c r="C4" s="778"/>
      <c r="D4" s="778"/>
      <c r="E4" s="778"/>
      <c r="F4" s="778"/>
      <c r="G4" s="778"/>
      <c r="H4" s="778"/>
      <c r="I4" s="778"/>
      <c r="J4" s="778"/>
      <c r="K4" s="779"/>
    </row>
    <row r="5" spans="1:20" ht="15" customHeight="1" x14ac:dyDescent="0.25">
      <c r="A5" s="780">
        <v>8610</v>
      </c>
      <c r="B5" s="781" t="s">
        <v>216</v>
      </c>
      <c r="C5" s="782"/>
      <c r="D5" s="782"/>
      <c r="E5" s="782"/>
      <c r="F5" s="782"/>
      <c r="G5" s="782"/>
      <c r="H5" s="782"/>
      <c r="I5" s="782"/>
      <c r="J5" s="782"/>
      <c r="K5" s="783"/>
    </row>
    <row r="6" spans="1:20" ht="15" customHeight="1" x14ac:dyDescent="0.25">
      <c r="A6" s="784" t="s">
        <v>217</v>
      </c>
      <c r="B6" s="975"/>
      <c r="C6" s="785" t="s">
        <v>218</v>
      </c>
      <c r="D6" s="975"/>
      <c r="E6" s="786" t="s">
        <v>219</v>
      </c>
      <c r="F6" s="1106"/>
      <c r="G6" s="1108"/>
      <c r="H6" s="1106"/>
      <c r="I6" s="1108"/>
      <c r="J6" s="1106"/>
      <c r="K6" s="1107"/>
    </row>
    <row r="7" spans="1:20" ht="15" customHeight="1" x14ac:dyDescent="0.25">
      <c r="A7" s="784" t="s">
        <v>217</v>
      </c>
      <c r="B7" s="975"/>
      <c r="C7" s="785" t="s">
        <v>218</v>
      </c>
      <c r="D7" s="975"/>
      <c r="E7" s="786" t="s">
        <v>219</v>
      </c>
      <c r="F7" s="1106"/>
      <c r="G7" s="1108"/>
      <c r="H7" s="1106"/>
      <c r="I7" s="1108"/>
      <c r="J7" s="1106"/>
      <c r="K7" s="1107"/>
    </row>
    <row r="8" spans="1:20" ht="15" hidden="1" customHeight="1" x14ac:dyDescent="0.25">
      <c r="A8" s="784" t="s">
        <v>217</v>
      </c>
      <c r="B8" s="975"/>
      <c r="C8" s="785" t="s">
        <v>218</v>
      </c>
      <c r="D8" s="975"/>
      <c r="E8" s="786" t="s">
        <v>219</v>
      </c>
      <c r="F8" s="977"/>
      <c r="G8" s="978"/>
      <c r="H8" s="979"/>
      <c r="I8" s="978"/>
      <c r="J8" s="979"/>
      <c r="K8" s="980"/>
    </row>
    <row r="9" spans="1:20" ht="15" hidden="1" customHeight="1" x14ac:dyDescent="0.25">
      <c r="A9" s="784" t="s">
        <v>217</v>
      </c>
      <c r="B9" s="975"/>
      <c r="C9" s="785" t="s">
        <v>218</v>
      </c>
      <c r="D9" s="975"/>
      <c r="E9" s="786" t="s">
        <v>219</v>
      </c>
      <c r="F9" s="977"/>
      <c r="G9" s="978"/>
      <c r="H9" s="979"/>
      <c r="I9" s="978"/>
      <c r="J9" s="979"/>
      <c r="K9" s="980"/>
    </row>
    <row r="10" spans="1:20" ht="15" hidden="1" customHeight="1" x14ac:dyDescent="0.25">
      <c r="A10" s="784" t="s">
        <v>217</v>
      </c>
      <c r="B10" s="975"/>
      <c r="C10" s="785" t="s">
        <v>218</v>
      </c>
      <c r="D10" s="975"/>
      <c r="E10" s="786" t="s">
        <v>219</v>
      </c>
      <c r="F10" s="977"/>
      <c r="G10" s="978"/>
      <c r="H10" s="979"/>
      <c r="I10" s="978"/>
      <c r="J10" s="979"/>
      <c r="K10" s="980"/>
    </row>
    <row r="11" spans="1:20" ht="15" hidden="1" customHeight="1" x14ac:dyDescent="0.25">
      <c r="A11" s="784" t="s">
        <v>217</v>
      </c>
      <c r="B11" s="975"/>
      <c r="C11" s="785" t="s">
        <v>218</v>
      </c>
      <c r="D11" s="975"/>
      <c r="E11" s="786" t="s">
        <v>219</v>
      </c>
      <c r="F11" s="977"/>
      <c r="G11" s="978"/>
      <c r="H11" s="979"/>
      <c r="I11" s="978"/>
      <c r="J11" s="979"/>
      <c r="K11" s="980"/>
    </row>
    <row r="12" spans="1:20" ht="15" hidden="1" customHeight="1" x14ac:dyDescent="0.25">
      <c r="A12" s="784" t="s">
        <v>217</v>
      </c>
      <c r="B12" s="975"/>
      <c r="C12" s="785" t="s">
        <v>218</v>
      </c>
      <c r="D12" s="975"/>
      <c r="E12" s="786" t="s">
        <v>219</v>
      </c>
      <c r="F12" s="977"/>
      <c r="G12" s="978"/>
      <c r="H12" s="979"/>
      <c r="I12" s="978"/>
      <c r="J12" s="979"/>
      <c r="K12" s="980"/>
    </row>
    <row r="13" spans="1:20" ht="15" hidden="1" customHeight="1" x14ac:dyDescent="0.25">
      <c r="A13" s="784" t="s">
        <v>217</v>
      </c>
      <c r="B13" s="975"/>
      <c r="C13" s="785" t="s">
        <v>218</v>
      </c>
      <c r="D13" s="975"/>
      <c r="E13" s="786" t="s">
        <v>219</v>
      </c>
      <c r="F13" s="977"/>
      <c r="G13" s="978"/>
      <c r="H13" s="979"/>
      <c r="I13" s="978"/>
      <c r="J13" s="979"/>
      <c r="K13" s="980"/>
    </row>
    <row r="14" spans="1:20" ht="15" customHeight="1" x14ac:dyDescent="0.25">
      <c r="A14" s="787" t="s">
        <v>217</v>
      </c>
      <c r="B14" s="976"/>
      <c r="C14" s="788" t="s">
        <v>218</v>
      </c>
      <c r="D14" s="976"/>
      <c r="E14" s="789" t="s">
        <v>219</v>
      </c>
      <c r="F14" s="1106"/>
      <c r="G14" s="1108"/>
      <c r="H14" s="1106"/>
      <c r="I14" s="1108"/>
      <c r="J14" s="1106"/>
      <c r="K14" s="1107"/>
    </row>
    <row r="15" spans="1:20" ht="5.0999999999999996" customHeight="1" x14ac:dyDescent="0.25">
      <c r="A15" s="790"/>
      <c r="B15" s="791"/>
      <c r="C15" s="791"/>
      <c r="D15" s="791"/>
      <c r="E15" s="791"/>
      <c r="F15" s="791"/>
      <c r="G15" s="791"/>
      <c r="H15" s="791"/>
      <c r="I15" s="791"/>
      <c r="J15" s="791"/>
      <c r="K15" s="792"/>
    </row>
    <row r="16" spans="1:20" ht="15" customHeight="1" x14ac:dyDescent="0.25">
      <c r="A16" s="780">
        <v>8620</v>
      </c>
      <c r="B16" s="781" t="s">
        <v>220</v>
      </c>
      <c r="C16" s="782"/>
      <c r="D16" s="782"/>
      <c r="E16" s="782"/>
      <c r="F16" s="782"/>
      <c r="G16" s="782"/>
      <c r="H16" s="782"/>
      <c r="I16" s="782"/>
      <c r="J16" s="782"/>
      <c r="K16" s="783"/>
    </row>
    <row r="17" spans="1:11" ht="15" customHeight="1" x14ac:dyDescent="0.25">
      <c r="A17" s="784" t="s">
        <v>217</v>
      </c>
      <c r="B17" s="975"/>
      <c r="C17" s="785" t="s">
        <v>218</v>
      </c>
      <c r="D17" s="975"/>
      <c r="E17" s="786" t="s">
        <v>219</v>
      </c>
      <c r="F17" s="1106"/>
      <c r="G17" s="1108"/>
      <c r="H17" s="1106"/>
      <c r="I17" s="1108"/>
      <c r="J17" s="1106"/>
      <c r="K17" s="1107"/>
    </row>
    <row r="18" spans="1:11" ht="15" customHeight="1" x14ac:dyDescent="0.25">
      <c r="A18" s="784" t="s">
        <v>217</v>
      </c>
      <c r="B18" s="975"/>
      <c r="C18" s="785" t="s">
        <v>218</v>
      </c>
      <c r="D18" s="975"/>
      <c r="E18" s="786" t="s">
        <v>219</v>
      </c>
      <c r="F18" s="1106"/>
      <c r="G18" s="1108"/>
      <c r="H18" s="1106"/>
      <c r="I18" s="1108"/>
      <c r="J18" s="1106"/>
      <c r="K18" s="1107"/>
    </row>
    <row r="19" spans="1:11" ht="15" hidden="1" customHeight="1" x14ac:dyDescent="0.25">
      <c r="A19" s="784" t="s">
        <v>217</v>
      </c>
      <c r="B19" s="975"/>
      <c r="C19" s="785" t="s">
        <v>218</v>
      </c>
      <c r="D19" s="975"/>
      <c r="E19" s="786" t="s">
        <v>219</v>
      </c>
      <c r="F19" s="977"/>
      <c r="G19" s="978"/>
      <c r="H19" s="1106"/>
      <c r="I19" s="1108"/>
      <c r="J19" s="979"/>
      <c r="K19" s="980"/>
    </row>
    <row r="20" spans="1:11" ht="15" hidden="1" customHeight="1" x14ac:dyDescent="0.25">
      <c r="A20" s="784" t="s">
        <v>217</v>
      </c>
      <c r="B20" s="975"/>
      <c r="C20" s="785" t="s">
        <v>218</v>
      </c>
      <c r="D20" s="975"/>
      <c r="E20" s="786" t="s">
        <v>219</v>
      </c>
      <c r="F20" s="977"/>
      <c r="G20" s="978"/>
      <c r="H20" s="979"/>
      <c r="I20" s="978"/>
      <c r="J20" s="979"/>
      <c r="K20" s="980"/>
    </row>
    <row r="21" spans="1:11" ht="15" hidden="1" customHeight="1" x14ac:dyDescent="0.25">
      <c r="A21" s="784" t="s">
        <v>217</v>
      </c>
      <c r="B21" s="975"/>
      <c r="C21" s="785" t="s">
        <v>218</v>
      </c>
      <c r="D21" s="975"/>
      <c r="E21" s="786" t="s">
        <v>219</v>
      </c>
      <c r="F21" s="977"/>
      <c r="G21" s="978"/>
      <c r="H21" s="979"/>
      <c r="I21" s="978"/>
      <c r="J21" s="979"/>
      <c r="K21" s="980"/>
    </row>
    <row r="22" spans="1:11" ht="15" hidden="1" customHeight="1" x14ac:dyDescent="0.25">
      <c r="A22" s="784" t="s">
        <v>217</v>
      </c>
      <c r="B22" s="975"/>
      <c r="C22" s="785" t="s">
        <v>218</v>
      </c>
      <c r="D22" s="975"/>
      <c r="E22" s="786" t="s">
        <v>219</v>
      </c>
      <c r="F22" s="977"/>
      <c r="G22" s="978"/>
      <c r="H22" s="979"/>
      <c r="I22" s="978"/>
      <c r="J22" s="979"/>
      <c r="K22" s="980"/>
    </row>
    <row r="23" spans="1:11" ht="15" hidden="1" customHeight="1" x14ac:dyDescent="0.25">
      <c r="A23" s="784" t="s">
        <v>217</v>
      </c>
      <c r="B23" s="975"/>
      <c r="C23" s="785" t="s">
        <v>218</v>
      </c>
      <c r="D23" s="975"/>
      <c r="E23" s="786" t="s">
        <v>219</v>
      </c>
      <c r="F23" s="977"/>
      <c r="G23" s="978"/>
      <c r="H23" s="979"/>
      <c r="I23" s="978"/>
      <c r="J23" s="979"/>
      <c r="K23" s="980"/>
    </row>
    <row r="24" spans="1:11" ht="15" hidden="1" customHeight="1" x14ac:dyDescent="0.25">
      <c r="A24" s="784" t="s">
        <v>217</v>
      </c>
      <c r="B24" s="975"/>
      <c r="C24" s="785" t="s">
        <v>218</v>
      </c>
      <c r="D24" s="975"/>
      <c r="E24" s="786" t="s">
        <v>219</v>
      </c>
      <c r="F24" s="977"/>
      <c r="G24" s="978"/>
      <c r="H24" s="979"/>
      <c r="I24" s="978"/>
      <c r="J24" s="979"/>
      <c r="K24" s="980"/>
    </row>
    <row r="25" spans="1:11" ht="15" customHeight="1" x14ac:dyDescent="0.25">
      <c r="A25" s="787" t="s">
        <v>217</v>
      </c>
      <c r="B25" s="976"/>
      <c r="C25" s="788" t="s">
        <v>218</v>
      </c>
      <c r="D25" s="976"/>
      <c r="E25" s="789" t="s">
        <v>219</v>
      </c>
      <c r="F25" s="1106"/>
      <c r="G25" s="1108"/>
      <c r="H25" s="1106"/>
      <c r="I25" s="1108"/>
      <c r="J25" s="1106"/>
      <c r="K25" s="1107"/>
    </row>
    <row r="26" spans="1:11" ht="5.0999999999999996" customHeight="1" x14ac:dyDescent="0.25">
      <c r="A26" s="787"/>
      <c r="B26" s="776"/>
      <c r="C26" s="788"/>
      <c r="D26" s="789"/>
      <c r="E26" s="789"/>
      <c r="F26" s="793"/>
      <c r="G26" s="793"/>
      <c r="H26" s="793"/>
      <c r="I26" s="793"/>
      <c r="J26" s="793"/>
      <c r="K26" s="794"/>
    </row>
    <row r="27" spans="1:11" ht="15" customHeight="1" x14ac:dyDescent="0.25">
      <c r="A27" s="780">
        <v>8630</v>
      </c>
      <c r="B27" s="781" t="s">
        <v>221</v>
      </c>
      <c r="C27" s="782"/>
      <c r="D27" s="782"/>
      <c r="E27" s="782"/>
      <c r="F27" s="782"/>
      <c r="G27" s="782"/>
      <c r="H27" s="782"/>
      <c r="I27" s="782"/>
      <c r="J27" s="782"/>
      <c r="K27" s="783"/>
    </row>
    <row r="28" spans="1:11" ht="15" customHeight="1" x14ac:dyDescent="0.25">
      <c r="A28" s="784" t="s">
        <v>217</v>
      </c>
      <c r="B28" s="975"/>
      <c r="C28" s="785" t="s">
        <v>218</v>
      </c>
      <c r="D28" s="975"/>
      <c r="E28" s="786" t="s">
        <v>219</v>
      </c>
      <c r="F28" s="1106"/>
      <c r="G28" s="1108"/>
      <c r="H28" s="1106"/>
      <c r="I28" s="1108"/>
      <c r="J28" s="1106"/>
      <c r="K28" s="1107"/>
    </row>
    <row r="29" spans="1:11" ht="15" customHeight="1" x14ac:dyDescent="0.25">
      <c r="A29" s="784" t="s">
        <v>217</v>
      </c>
      <c r="B29" s="975"/>
      <c r="C29" s="785" t="s">
        <v>218</v>
      </c>
      <c r="D29" s="975"/>
      <c r="E29" s="786" t="s">
        <v>219</v>
      </c>
      <c r="F29" s="1106"/>
      <c r="G29" s="1108"/>
      <c r="H29" s="1106"/>
      <c r="I29" s="1108"/>
      <c r="J29" s="1106"/>
      <c r="K29" s="1107"/>
    </row>
    <row r="30" spans="1:11" ht="15" customHeight="1" x14ac:dyDescent="0.25">
      <c r="A30" s="784" t="s">
        <v>217</v>
      </c>
      <c r="B30" s="975"/>
      <c r="C30" s="785" t="s">
        <v>218</v>
      </c>
      <c r="D30" s="975"/>
      <c r="E30" s="786" t="s">
        <v>219</v>
      </c>
      <c r="F30" s="1106"/>
      <c r="G30" s="1108"/>
      <c r="H30" s="1106"/>
      <c r="I30" s="1108"/>
      <c r="J30" s="1106"/>
      <c r="K30" s="1107"/>
    </row>
    <row r="31" spans="1:11" ht="15" customHeight="1" x14ac:dyDescent="0.25">
      <c r="A31" s="784" t="s">
        <v>217</v>
      </c>
      <c r="B31" s="975"/>
      <c r="C31" s="785" t="s">
        <v>218</v>
      </c>
      <c r="D31" s="975"/>
      <c r="E31" s="786" t="s">
        <v>219</v>
      </c>
      <c r="F31" s="1106"/>
      <c r="G31" s="1108"/>
      <c r="H31" s="1106"/>
      <c r="I31" s="1108"/>
      <c r="J31" s="1106"/>
      <c r="K31" s="1107"/>
    </row>
    <row r="32" spans="1:11" ht="15" hidden="1" customHeight="1" x14ac:dyDescent="0.25">
      <c r="A32" s="784" t="s">
        <v>217</v>
      </c>
      <c r="B32" s="975"/>
      <c r="C32" s="785" t="s">
        <v>218</v>
      </c>
      <c r="D32" s="975"/>
      <c r="E32" s="786" t="s">
        <v>219</v>
      </c>
      <c r="F32" s="977"/>
      <c r="G32" s="978"/>
      <c r="H32" s="979"/>
      <c r="I32" s="978"/>
      <c r="J32" s="979"/>
      <c r="K32" s="980"/>
    </row>
    <row r="33" spans="1:11" ht="15" hidden="1" customHeight="1" x14ac:dyDescent="0.25">
      <c r="A33" s="784" t="s">
        <v>217</v>
      </c>
      <c r="B33" s="975"/>
      <c r="C33" s="785" t="s">
        <v>218</v>
      </c>
      <c r="D33" s="975"/>
      <c r="E33" s="786" t="s">
        <v>219</v>
      </c>
      <c r="F33" s="977"/>
      <c r="G33" s="978"/>
      <c r="H33" s="979"/>
      <c r="I33" s="978"/>
      <c r="J33" s="979"/>
      <c r="K33" s="980"/>
    </row>
    <row r="34" spans="1:11" ht="15" hidden="1" customHeight="1" x14ac:dyDescent="0.25">
      <c r="A34" s="784" t="s">
        <v>217</v>
      </c>
      <c r="B34" s="975"/>
      <c r="C34" s="785" t="s">
        <v>218</v>
      </c>
      <c r="D34" s="975"/>
      <c r="E34" s="786" t="s">
        <v>219</v>
      </c>
      <c r="F34" s="977"/>
      <c r="G34" s="978"/>
      <c r="H34" s="979"/>
      <c r="I34" s="978"/>
      <c r="J34" s="979"/>
      <c r="K34" s="980"/>
    </row>
    <row r="35" spans="1:11" ht="15" hidden="1" customHeight="1" x14ac:dyDescent="0.25">
      <c r="A35" s="784" t="s">
        <v>217</v>
      </c>
      <c r="B35" s="975"/>
      <c r="C35" s="785" t="s">
        <v>218</v>
      </c>
      <c r="D35" s="975"/>
      <c r="E35" s="786" t="s">
        <v>219</v>
      </c>
      <c r="F35" s="977"/>
      <c r="G35" s="978"/>
      <c r="H35" s="979"/>
      <c r="I35" s="978"/>
      <c r="J35" s="979"/>
      <c r="K35" s="980"/>
    </row>
    <row r="36" spans="1:11" ht="15" customHeight="1" x14ac:dyDescent="0.25">
      <c r="A36" s="787" t="s">
        <v>217</v>
      </c>
      <c r="B36" s="976"/>
      <c r="C36" s="788" t="s">
        <v>218</v>
      </c>
      <c r="D36" s="976"/>
      <c r="E36" s="789" t="s">
        <v>219</v>
      </c>
      <c r="F36" s="1106"/>
      <c r="G36" s="1108"/>
      <c r="H36" s="1106"/>
      <c r="I36" s="1108"/>
      <c r="J36" s="1106"/>
      <c r="K36" s="1107"/>
    </row>
    <row r="37" spans="1:11" ht="5.0999999999999996" customHeight="1" x14ac:dyDescent="0.25">
      <c r="A37" s="795"/>
      <c r="B37" s="796"/>
      <c r="C37" s="796"/>
      <c r="D37" s="797"/>
      <c r="E37" s="797"/>
      <c r="F37" s="791"/>
      <c r="G37" s="791"/>
      <c r="H37" s="791"/>
      <c r="I37" s="791"/>
      <c r="J37" s="791"/>
      <c r="K37" s="792"/>
    </row>
    <row r="38" spans="1:11" ht="15" customHeight="1" x14ac:dyDescent="0.25">
      <c r="A38" s="780">
        <v>8640</v>
      </c>
      <c r="B38" s="781" t="s">
        <v>222</v>
      </c>
      <c r="C38" s="782"/>
      <c r="D38" s="782"/>
      <c r="E38" s="782"/>
      <c r="F38" s="782"/>
      <c r="G38" s="782"/>
      <c r="H38" s="782"/>
      <c r="I38" s="782"/>
      <c r="J38" s="782"/>
      <c r="K38" s="783"/>
    </row>
    <row r="39" spans="1:11" ht="15" customHeight="1" x14ac:dyDescent="0.25">
      <c r="A39" s="784" t="s">
        <v>217</v>
      </c>
      <c r="B39" s="975"/>
      <c r="C39" s="785" t="s">
        <v>218</v>
      </c>
      <c r="D39" s="975"/>
      <c r="E39" s="786" t="s">
        <v>219</v>
      </c>
      <c r="F39" s="1106"/>
      <c r="G39" s="1108"/>
      <c r="H39" s="1106"/>
      <c r="I39" s="1108"/>
      <c r="J39" s="1106"/>
      <c r="K39" s="1107"/>
    </row>
    <row r="40" spans="1:11" ht="15" customHeight="1" x14ac:dyDescent="0.25">
      <c r="A40" s="784" t="s">
        <v>217</v>
      </c>
      <c r="B40" s="975"/>
      <c r="C40" s="785" t="s">
        <v>218</v>
      </c>
      <c r="D40" s="975"/>
      <c r="E40" s="786" t="s">
        <v>219</v>
      </c>
      <c r="F40" s="1106"/>
      <c r="G40" s="1108"/>
      <c r="H40" s="1106"/>
      <c r="I40" s="1108"/>
      <c r="J40" s="1106"/>
      <c r="K40" s="1107"/>
    </row>
    <row r="41" spans="1:11" ht="15" customHeight="1" x14ac:dyDescent="0.25">
      <c r="A41" s="784" t="s">
        <v>217</v>
      </c>
      <c r="B41" s="975"/>
      <c r="C41" s="785" t="s">
        <v>218</v>
      </c>
      <c r="D41" s="975"/>
      <c r="E41" s="786" t="s">
        <v>219</v>
      </c>
      <c r="F41" s="1106"/>
      <c r="G41" s="1108"/>
      <c r="H41" s="1106"/>
      <c r="I41" s="1108"/>
      <c r="J41" s="1106"/>
      <c r="K41" s="1107"/>
    </row>
    <row r="42" spans="1:11" ht="15" customHeight="1" x14ac:dyDescent="0.25">
      <c r="A42" s="784" t="s">
        <v>217</v>
      </c>
      <c r="B42" s="975"/>
      <c r="C42" s="785" t="s">
        <v>218</v>
      </c>
      <c r="D42" s="975"/>
      <c r="E42" s="786" t="s">
        <v>219</v>
      </c>
      <c r="F42" s="1106"/>
      <c r="G42" s="1108"/>
      <c r="H42" s="1106"/>
      <c r="I42" s="1108"/>
      <c r="J42" s="1106"/>
      <c r="K42" s="1107"/>
    </row>
    <row r="43" spans="1:11" ht="15" hidden="1" customHeight="1" x14ac:dyDescent="0.25">
      <c r="A43" s="784" t="s">
        <v>217</v>
      </c>
      <c r="B43" s="975"/>
      <c r="C43" s="785" t="s">
        <v>218</v>
      </c>
      <c r="D43" s="975"/>
      <c r="E43" s="786" t="s">
        <v>219</v>
      </c>
      <c r="F43" s="977"/>
      <c r="G43" s="978"/>
      <c r="H43" s="979"/>
      <c r="I43" s="978"/>
      <c r="J43" s="979"/>
      <c r="K43" s="980"/>
    </row>
    <row r="44" spans="1:11" ht="15" hidden="1" customHeight="1" x14ac:dyDescent="0.25">
      <c r="A44" s="784" t="s">
        <v>217</v>
      </c>
      <c r="B44" s="975"/>
      <c r="C44" s="785" t="s">
        <v>218</v>
      </c>
      <c r="D44" s="975"/>
      <c r="E44" s="786" t="s">
        <v>219</v>
      </c>
      <c r="F44" s="977"/>
      <c r="G44" s="978"/>
      <c r="H44" s="979"/>
      <c r="I44" s="978"/>
      <c r="J44" s="979"/>
      <c r="K44" s="980"/>
    </row>
    <row r="45" spans="1:11" ht="15" hidden="1" customHeight="1" x14ac:dyDescent="0.25">
      <c r="A45" s="784" t="s">
        <v>217</v>
      </c>
      <c r="B45" s="975"/>
      <c r="C45" s="785" t="s">
        <v>218</v>
      </c>
      <c r="D45" s="975"/>
      <c r="E45" s="786" t="s">
        <v>219</v>
      </c>
      <c r="F45" s="977"/>
      <c r="G45" s="978"/>
      <c r="H45" s="979"/>
      <c r="I45" s="978"/>
      <c r="J45" s="979"/>
      <c r="K45" s="980"/>
    </row>
    <row r="46" spans="1:11" ht="15" hidden="1" customHeight="1" x14ac:dyDescent="0.25">
      <c r="A46" s="784" t="s">
        <v>217</v>
      </c>
      <c r="B46" s="975"/>
      <c r="C46" s="785" t="s">
        <v>218</v>
      </c>
      <c r="D46" s="975"/>
      <c r="E46" s="786" t="s">
        <v>219</v>
      </c>
      <c r="F46" s="977"/>
      <c r="G46" s="978"/>
      <c r="H46" s="979"/>
      <c r="I46" s="978"/>
      <c r="J46" s="979"/>
      <c r="K46" s="980"/>
    </row>
    <row r="47" spans="1:11" ht="15" customHeight="1" x14ac:dyDescent="0.25">
      <c r="A47" s="787" t="s">
        <v>217</v>
      </c>
      <c r="B47" s="976"/>
      <c r="C47" s="788" t="s">
        <v>218</v>
      </c>
      <c r="D47" s="976"/>
      <c r="E47" s="789" t="s">
        <v>219</v>
      </c>
      <c r="F47" s="1106"/>
      <c r="G47" s="1108"/>
      <c r="H47" s="1106"/>
      <c r="I47" s="1108"/>
      <c r="J47" s="1106"/>
      <c r="K47" s="1107"/>
    </row>
    <row r="48" spans="1:11" ht="5.0999999999999996" customHeight="1" x14ac:dyDescent="0.25">
      <c r="A48" s="795"/>
      <c r="B48" s="796"/>
      <c r="C48" s="796"/>
      <c r="D48" s="797"/>
      <c r="E48" s="797"/>
      <c r="F48" s="791"/>
      <c r="G48" s="791"/>
      <c r="H48" s="791"/>
      <c r="I48" s="791"/>
      <c r="J48" s="791"/>
      <c r="K48" s="792"/>
    </row>
    <row r="49" spans="1:12" ht="15" customHeight="1" x14ac:dyDescent="0.25">
      <c r="A49" s="780">
        <v>8650</v>
      </c>
      <c r="B49" s="781" t="s">
        <v>223</v>
      </c>
      <c r="C49" s="798"/>
      <c r="D49" s="798"/>
      <c r="E49" s="798"/>
      <c r="F49" s="778"/>
      <c r="G49" s="778"/>
      <c r="H49" s="778"/>
      <c r="I49" s="778"/>
      <c r="J49" s="778"/>
      <c r="K49" s="779"/>
    </row>
    <row r="50" spans="1:12" ht="15" customHeight="1" x14ac:dyDescent="0.25">
      <c r="A50" s="784" t="s">
        <v>217</v>
      </c>
      <c r="B50" s="975"/>
      <c r="C50" s="785" t="s">
        <v>218</v>
      </c>
      <c r="D50" s="975"/>
      <c r="E50" s="786" t="s">
        <v>219</v>
      </c>
      <c r="F50" s="1106"/>
      <c r="G50" s="1108"/>
      <c r="H50" s="1106"/>
      <c r="I50" s="1108"/>
      <c r="J50" s="1106"/>
      <c r="K50" s="1107"/>
    </row>
    <row r="51" spans="1:12" ht="15" customHeight="1" x14ac:dyDescent="0.25">
      <c r="A51" s="784" t="s">
        <v>217</v>
      </c>
      <c r="B51" s="975"/>
      <c r="C51" s="785" t="s">
        <v>218</v>
      </c>
      <c r="D51" s="975"/>
      <c r="E51" s="786" t="s">
        <v>219</v>
      </c>
      <c r="F51" s="1106"/>
      <c r="G51" s="1108"/>
      <c r="H51" s="1106"/>
      <c r="I51" s="1108"/>
      <c r="J51" s="1106"/>
      <c r="K51" s="1107"/>
    </row>
    <row r="52" spans="1:12" ht="15" customHeight="1" x14ac:dyDescent="0.25">
      <c r="A52" s="784" t="s">
        <v>217</v>
      </c>
      <c r="B52" s="975"/>
      <c r="C52" s="785" t="s">
        <v>218</v>
      </c>
      <c r="D52" s="975"/>
      <c r="E52" s="786" t="s">
        <v>219</v>
      </c>
      <c r="F52" s="1106"/>
      <c r="G52" s="1108"/>
      <c r="H52" s="1106"/>
      <c r="I52" s="1108"/>
      <c r="J52" s="1106"/>
      <c r="K52" s="1107"/>
    </row>
    <row r="53" spans="1:12" ht="15" customHeight="1" x14ac:dyDescent="0.25">
      <c r="A53" s="784" t="s">
        <v>217</v>
      </c>
      <c r="B53" s="975"/>
      <c r="C53" s="785" t="s">
        <v>218</v>
      </c>
      <c r="D53" s="975"/>
      <c r="E53" s="786" t="s">
        <v>219</v>
      </c>
      <c r="F53" s="1106"/>
      <c r="G53" s="1108"/>
      <c r="H53" s="1106"/>
      <c r="I53" s="1108"/>
      <c r="J53" s="1106"/>
      <c r="K53" s="1107"/>
    </row>
    <row r="54" spans="1:12" ht="15" customHeight="1" x14ac:dyDescent="0.25">
      <c r="A54" s="784" t="s">
        <v>217</v>
      </c>
      <c r="B54" s="975"/>
      <c r="C54" s="785" t="s">
        <v>218</v>
      </c>
      <c r="D54" s="975"/>
      <c r="E54" s="786" t="s">
        <v>219</v>
      </c>
      <c r="F54" s="1106"/>
      <c r="G54" s="1108"/>
      <c r="H54" s="1106"/>
      <c r="I54" s="1108"/>
      <c r="J54" s="1106"/>
      <c r="K54" s="1107"/>
    </row>
    <row r="55" spans="1:12" ht="15" customHeight="1" x14ac:dyDescent="0.25">
      <c r="A55" s="784" t="s">
        <v>217</v>
      </c>
      <c r="B55" s="975"/>
      <c r="C55" s="785" t="s">
        <v>218</v>
      </c>
      <c r="D55" s="975"/>
      <c r="E55" s="786" t="s">
        <v>219</v>
      </c>
      <c r="F55" s="1106"/>
      <c r="G55" s="1108"/>
      <c r="H55" s="1106"/>
      <c r="I55" s="1108"/>
      <c r="J55" s="1106"/>
      <c r="K55" s="1107"/>
    </row>
    <row r="56" spans="1:12" ht="15" hidden="1" customHeight="1" x14ac:dyDescent="0.25">
      <c r="A56" s="784" t="s">
        <v>217</v>
      </c>
      <c r="B56" s="975"/>
      <c r="C56" s="785" t="s">
        <v>218</v>
      </c>
      <c r="D56" s="975"/>
      <c r="E56" s="786" t="s">
        <v>219</v>
      </c>
      <c r="F56" s="977"/>
      <c r="G56" s="978"/>
      <c r="H56" s="979"/>
      <c r="I56" s="978"/>
      <c r="J56" s="979"/>
      <c r="K56" s="980"/>
    </row>
    <row r="57" spans="1:12" ht="15" hidden="1" customHeight="1" x14ac:dyDescent="0.25">
      <c r="A57" s="784" t="s">
        <v>217</v>
      </c>
      <c r="B57" s="975"/>
      <c r="C57" s="785" t="s">
        <v>218</v>
      </c>
      <c r="D57" s="975"/>
      <c r="E57" s="786" t="s">
        <v>219</v>
      </c>
      <c r="F57" s="977"/>
      <c r="G57" s="978"/>
      <c r="H57" s="979"/>
      <c r="I57" s="978"/>
      <c r="J57" s="979"/>
      <c r="K57" s="980"/>
    </row>
    <row r="58" spans="1:12" ht="15" customHeight="1" x14ac:dyDescent="0.25">
      <c r="A58" s="787" t="s">
        <v>217</v>
      </c>
      <c r="B58" s="976"/>
      <c r="C58" s="788" t="s">
        <v>218</v>
      </c>
      <c r="D58" s="976"/>
      <c r="E58" s="789" t="s">
        <v>219</v>
      </c>
      <c r="F58" s="1106"/>
      <c r="G58" s="1108"/>
      <c r="H58" s="1106"/>
      <c r="I58" s="1108"/>
      <c r="J58" s="1106"/>
      <c r="K58" s="1107"/>
    </row>
    <row r="59" spans="1:12" ht="5.0999999999999996" customHeight="1" x14ac:dyDescent="0.25">
      <c r="A59" s="799"/>
      <c r="B59" s="793"/>
      <c r="C59" s="793"/>
      <c r="D59" s="793"/>
      <c r="E59" s="793"/>
      <c r="F59" s="793"/>
      <c r="G59" s="793"/>
      <c r="H59" s="793"/>
      <c r="I59" s="793"/>
      <c r="J59" s="793"/>
      <c r="K59" s="794"/>
      <c r="L59" s="759"/>
    </row>
    <row r="60" spans="1:12" ht="15" customHeight="1" x14ac:dyDescent="0.25">
      <c r="A60" s="780">
        <v>8660</v>
      </c>
      <c r="B60" s="781" t="s">
        <v>224</v>
      </c>
      <c r="C60" s="798"/>
      <c r="D60" s="798"/>
      <c r="E60" s="798"/>
      <c r="F60" s="778"/>
      <c r="G60" s="778"/>
      <c r="H60" s="778"/>
      <c r="I60" s="778"/>
      <c r="J60" s="778"/>
      <c r="K60" s="779"/>
      <c r="L60" s="759"/>
    </row>
    <row r="61" spans="1:12" ht="15" customHeight="1" x14ac:dyDescent="0.25">
      <c r="A61" s="784" t="s">
        <v>217</v>
      </c>
      <c r="B61" s="975"/>
      <c r="C61" s="785" t="s">
        <v>218</v>
      </c>
      <c r="D61" s="975"/>
      <c r="E61" s="786" t="s">
        <v>219</v>
      </c>
      <c r="F61" s="1106"/>
      <c r="G61" s="1108"/>
      <c r="H61" s="1106"/>
      <c r="I61" s="1108"/>
      <c r="J61" s="1106"/>
      <c r="K61" s="1107"/>
      <c r="L61" s="759"/>
    </row>
    <row r="62" spans="1:12" ht="15" customHeight="1" x14ac:dyDescent="0.25">
      <c r="A62" s="784" t="s">
        <v>217</v>
      </c>
      <c r="B62" s="975"/>
      <c r="C62" s="785" t="s">
        <v>218</v>
      </c>
      <c r="D62" s="975"/>
      <c r="E62" s="786" t="s">
        <v>219</v>
      </c>
      <c r="F62" s="1106"/>
      <c r="G62" s="1108"/>
      <c r="H62" s="1106"/>
      <c r="I62" s="1108"/>
      <c r="J62" s="1106"/>
      <c r="K62" s="1107"/>
      <c r="L62" s="759"/>
    </row>
    <row r="63" spans="1:12" ht="15" hidden="1" customHeight="1" x14ac:dyDescent="0.25">
      <c r="A63" s="784" t="s">
        <v>217</v>
      </c>
      <c r="B63" s="975"/>
      <c r="C63" s="785" t="s">
        <v>218</v>
      </c>
      <c r="D63" s="975"/>
      <c r="E63" s="786" t="s">
        <v>219</v>
      </c>
      <c r="F63" s="1106"/>
      <c r="G63" s="1108"/>
      <c r="H63" s="1106"/>
      <c r="I63" s="1108"/>
      <c r="J63" s="1106"/>
      <c r="K63" s="1107"/>
      <c r="L63" s="759"/>
    </row>
    <row r="64" spans="1:12" ht="15" hidden="1" customHeight="1" x14ac:dyDescent="0.25">
      <c r="A64" s="784" t="s">
        <v>217</v>
      </c>
      <c r="B64" s="975"/>
      <c r="C64" s="785" t="s">
        <v>218</v>
      </c>
      <c r="D64" s="975"/>
      <c r="E64" s="786" t="s">
        <v>219</v>
      </c>
      <c r="F64" s="977"/>
      <c r="G64" s="978"/>
      <c r="H64" s="979"/>
      <c r="I64" s="978"/>
      <c r="J64" s="979"/>
      <c r="K64" s="980"/>
      <c r="L64" s="759"/>
    </row>
    <row r="65" spans="1:12" ht="15" hidden="1" customHeight="1" x14ac:dyDescent="0.25">
      <c r="A65" s="784" t="s">
        <v>217</v>
      </c>
      <c r="B65" s="975"/>
      <c r="C65" s="785" t="s">
        <v>218</v>
      </c>
      <c r="D65" s="975"/>
      <c r="E65" s="786" t="s">
        <v>219</v>
      </c>
      <c r="F65" s="977"/>
      <c r="G65" s="978"/>
      <c r="H65" s="979"/>
      <c r="I65" s="978"/>
      <c r="J65" s="979"/>
      <c r="K65" s="980"/>
      <c r="L65" s="759"/>
    </row>
    <row r="66" spans="1:12" ht="15" hidden="1" customHeight="1" x14ac:dyDescent="0.25">
      <c r="A66" s="784" t="s">
        <v>217</v>
      </c>
      <c r="B66" s="975"/>
      <c r="C66" s="785" t="s">
        <v>218</v>
      </c>
      <c r="D66" s="975"/>
      <c r="E66" s="786" t="s">
        <v>219</v>
      </c>
      <c r="F66" s="977"/>
      <c r="G66" s="978"/>
      <c r="H66" s="979"/>
      <c r="I66" s="978"/>
      <c r="J66" s="979"/>
      <c r="K66" s="980"/>
      <c r="L66" s="759"/>
    </row>
    <row r="67" spans="1:12" ht="15" hidden="1" customHeight="1" x14ac:dyDescent="0.25">
      <c r="A67" s="784" t="s">
        <v>217</v>
      </c>
      <c r="B67" s="975"/>
      <c r="C67" s="785" t="s">
        <v>218</v>
      </c>
      <c r="D67" s="975"/>
      <c r="E67" s="786" t="s">
        <v>219</v>
      </c>
      <c r="F67" s="977"/>
      <c r="G67" s="978"/>
      <c r="H67" s="979"/>
      <c r="I67" s="978"/>
      <c r="J67" s="979"/>
      <c r="K67" s="980"/>
      <c r="L67" s="759"/>
    </row>
    <row r="68" spans="1:12" ht="15" hidden="1" customHeight="1" x14ac:dyDescent="0.25">
      <c r="A68" s="784" t="s">
        <v>217</v>
      </c>
      <c r="B68" s="975"/>
      <c r="C68" s="785" t="s">
        <v>218</v>
      </c>
      <c r="D68" s="975"/>
      <c r="E68" s="786" t="s">
        <v>219</v>
      </c>
      <c r="F68" s="977"/>
      <c r="G68" s="978"/>
      <c r="H68" s="979"/>
      <c r="I68" s="978"/>
      <c r="J68" s="979"/>
      <c r="K68" s="980"/>
      <c r="L68" s="759"/>
    </row>
    <row r="69" spans="1:12" ht="15" customHeight="1" x14ac:dyDescent="0.25">
      <c r="A69" s="787" t="s">
        <v>217</v>
      </c>
      <c r="B69" s="976"/>
      <c r="C69" s="788" t="s">
        <v>218</v>
      </c>
      <c r="D69" s="976"/>
      <c r="E69" s="789" t="s">
        <v>219</v>
      </c>
      <c r="F69" s="1106"/>
      <c r="G69" s="1108"/>
      <c r="H69" s="1106"/>
      <c r="I69" s="1108"/>
      <c r="J69" s="1106"/>
      <c r="K69" s="1107"/>
      <c r="L69" s="759"/>
    </row>
    <row r="70" spans="1:12" ht="5.0999999999999996" customHeight="1" x14ac:dyDescent="0.25">
      <c r="A70" s="799"/>
      <c r="B70" s="793"/>
      <c r="C70" s="793"/>
      <c r="D70" s="793"/>
      <c r="E70" s="793"/>
      <c r="F70" s="793"/>
      <c r="G70" s="793"/>
      <c r="H70" s="793"/>
      <c r="I70" s="793"/>
      <c r="J70" s="793"/>
      <c r="K70" s="794"/>
      <c r="L70" s="759"/>
    </row>
    <row r="71" spans="1:12" ht="15" customHeight="1" x14ac:dyDescent="0.25">
      <c r="A71" s="780">
        <v>8670</v>
      </c>
      <c r="B71" s="781" t="s">
        <v>225</v>
      </c>
      <c r="C71" s="798"/>
      <c r="D71" s="798"/>
      <c r="E71" s="798"/>
      <c r="F71" s="778"/>
      <c r="G71" s="778"/>
      <c r="H71" s="778"/>
      <c r="I71" s="778"/>
      <c r="J71" s="778"/>
      <c r="K71" s="779"/>
      <c r="L71" s="759"/>
    </row>
    <row r="72" spans="1:12" ht="15" customHeight="1" x14ac:dyDescent="0.25">
      <c r="A72" s="784" t="s">
        <v>217</v>
      </c>
      <c r="B72" s="975"/>
      <c r="C72" s="785" t="s">
        <v>218</v>
      </c>
      <c r="D72" s="975"/>
      <c r="E72" s="786" t="s">
        <v>219</v>
      </c>
      <c r="F72" s="1106"/>
      <c r="G72" s="1108"/>
      <c r="H72" s="1106"/>
      <c r="I72" s="1108"/>
      <c r="J72" s="1106"/>
      <c r="K72" s="1107"/>
      <c r="L72" s="759"/>
    </row>
    <row r="73" spans="1:12" ht="15" customHeight="1" x14ac:dyDescent="0.25">
      <c r="A73" s="784" t="s">
        <v>217</v>
      </c>
      <c r="B73" s="975"/>
      <c r="C73" s="785" t="s">
        <v>218</v>
      </c>
      <c r="D73" s="975"/>
      <c r="E73" s="786" t="s">
        <v>219</v>
      </c>
      <c r="F73" s="1106"/>
      <c r="G73" s="1108"/>
      <c r="H73" s="1106"/>
      <c r="I73" s="1108"/>
      <c r="J73" s="1106"/>
      <c r="K73" s="1107"/>
      <c r="L73" s="759"/>
    </row>
    <row r="74" spans="1:12" ht="15" hidden="1" customHeight="1" x14ac:dyDescent="0.25">
      <c r="A74" s="784" t="s">
        <v>217</v>
      </c>
      <c r="B74" s="975"/>
      <c r="C74" s="785" t="s">
        <v>218</v>
      </c>
      <c r="D74" s="975"/>
      <c r="E74" s="786" t="s">
        <v>219</v>
      </c>
      <c r="F74" s="977"/>
      <c r="G74" s="978"/>
      <c r="H74" s="979"/>
      <c r="I74" s="978"/>
      <c r="J74" s="979"/>
      <c r="K74" s="980"/>
      <c r="L74" s="759"/>
    </row>
    <row r="75" spans="1:12" ht="15" hidden="1" customHeight="1" x14ac:dyDescent="0.25">
      <c r="A75" s="784" t="s">
        <v>217</v>
      </c>
      <c r="B75" s="975"/>
      <c r="C75" s="785" t="s">
        <v>218</v>
      </c>
      <c r="D75" s="975"/>
      <c r="E75" s="786" t="s">
        <v>219</v>
      </c>
      <c r="F75" s="977"/>
      <c r="G75" s="978"/>
      <c r="H75" s="979"/>
      <c r="I75" s="978"/>
      <c r="J75" s="979"/>
      <c r="K75" s="980"/>
      <c r="L75" s="759"/>
    </row>
    <row r="76" spans="1:12" ht="15" hidden="1" customHeight="1" x14ac:dyDescent="0.25">
      <c r="A76" s="784" t="s">
        <v>217</v>
      </c>
      <c r="B76" s="975"/>
      <c r="C76" s="785" t="s">
        <v>218</v>
      </c>
      <c r="D76" s="975"/>
      <c r="E76" s="786" t="s">
        <v>219</v>
      </c>
      <c r="F76" s="977"/>
      <c r="G76" s="978"/>
      <c r="H76" s="979"/>
      <c r="I76" s="978"/>
      <c r="J76" s="979"/>
      <c r="K76" s="980"/>
    </row>
    <row r="77" spans="1:12" ht="15" hidden="1" customHeight="1" x14ac:dyDescent="0.25">
      <c r="A77" s="784" t="s">
        <v>217</v>
      </c>
      <c r="B77" s="975"/>
      <c r="C77" s="785" t="s">
        <v>218</v>
      </c>
      <c r="D77" s="975"/>
      <c r="E77" s="786" t="s">
        <v>219</v>
      </c>
      <c r="F77" s="977"/>
      <c r="G77" s="978"/>
      <c r="H77" s="979"/>
      <c r="I77" s="978"/>
      <c r="J77" s="979"/>
      <c r="K77" s="980"/>
    </row>
    <row r="78" spans="1:12" ht="15" hidden="1" customHeight="1" x14ac:dyDescent="0.25">
      <c r="A78" s="784" t="s">
        <v>217</v>
      </c>
      <c r="B78" s="975"/>
      <c r="C78" s="785" t="s">
        <v>218</v>
      </c>
      <c r="D78" s="975"/>
      <c r="E78" s="786" t="s">
        <v>219</v>
      </c>
      <c r="F78" s="977"/>
      <c r="G78" s="978"/>
      <c r="H78" s="979"/>
      <c r="I78" s="978"/>
      <c r="J78" s="979"/>
      <c r="K78" s="980"/>
    </row>
    <row r="79" spans="1:12" ht="15" hidden="1" customHeight="1" x14ac:dyDescent="0.25">
      <c r="A79" s="784" t="s">
        <v>217</v>
      </c>
      <c r="B79" s="975"/>
      <c r="C79" s="785" t="s">
        <v>218</v>
      </c>
      <c r="D79" s="975"/>
      <c r="E79" s="786" t="s">
        <v>219</v>
      </c>
      <c r="F79" s="977"/>
      <c r="G79" s="978"/>
      <c r="H79" s="979"/>
      <c r="I79" s="978"/>
      <c r="J79" s="979"/>
      <c r="K79" s="980"/>
    </row>
    <row r="80" spans="1:12" ht="15" customHeight="1" x14ac:dyDescent="0.25">
      <c r="A80" s="787" t="s">
        <v>217</v>
      </c>
      <c r="B80" s="976"/>
      <c r="C80" s="788" t="s">
        <v>218</v>
      </c>
      <c r="D80" s="976"/>
      <c r="E80" s="789" t="s">
        <v>219</v>
      </c>
      <c r="F80" s="1106"/>
      <c r="G80" s="1108"/>
      <c r="H80" s="1106"/>
      <c r="I80" s="1108"/>
      <c r="J80" s="1106"/>
      <c r="K80" s="1107"/>
    </row>
    <row r="81" spans="1:11" ht="5.0999999999999996" customHeight="1" x14ac:dyDescent="0.25">
      <c r="A81" s="799"/>
      <c r="B81" s="793"/>
      <c r="C81" s="793"/>
      <c r="D81" s="793"/>
      <c r="E81" s="793"/>
      <c r="F81" s="793"/>
      <c r="G81" s="793"/>
      <c r="H81" s="793"/>
      <c r="I81" s="793"/>
      <c r="J81" s="793"/>
      <c r="K81" s="794"/>
    </row>
    <row r="82" spans="1:11" ht="15" customHeight="1" x14ac:dyDescent="0.25">
      <c r="A82" s="780">
        <v>8680</v>
      </c>
      <c r="B82" s="781" t="s">
        <v>226</v>
      </c>
      <c r="C82" s="798"/>
      <c r="D82" s="798"/>
      <c r="E82" s="798"/>
      <c r="F82" s="778"/>
      <c r="G82" s="778"/>
      <c r="H82" s="778"/>
      <c r="I82" s="778"/>
      <c r="J82" s="778"/>
      <c r="K82" s="779"/>
    </row>
    <row r="83" spans="1:11" ht="15" customHeight="1" x14ac:dyDescent="0.25">
      <c r="A83" s="784" t="s">
        <v>217</v>
      </c>
      <c r="B83" s="975"/>
      <c r="C83" s="785" t="s">
        <v>218</v>
      </c>
      <c r="D83" s="975"/>
      <c r="E83" s="786" t="s">
        <v>219</v>
      </c>
      <c r="F83" s="1106"/>
      <c r="G83" s="1108"/>
      <c r="H83" s="1106"/>
      <c r="I83" s="1108"/>
      <c r="J83" s="1106"/>
      <c r="K83" s="1107"/>
    </row>
    <row r="84" spans="1:11" ht="15" customHeight="1" x14ac:dyDescent="0.25">
      <c r="A84" s="784" t="s">
        <v>217</v>
      </c>
      <c r="B84" s="975"/>
      <c r="C84" s="785" t="s">
        <v>218</v>
      </c>
      <c r="D84" s="975"/>
      <c r="E84" s="786" t="s">
        <v>219</v>
      </c>
      <c r="F84" s="1106"/>
      <c r="G84" s="1108"/>
      <c r="H84" s="1106"/>
      <c r="I84" s="1108"/>
      <c r="J84" s="1106"/>
      <c r="K84" s="1107"/>
    </row>
    <row r="85" spans="1:11" ht="15" hidden="1" customHeight="1" x14ac:dyDescent="0.25">
      <c r="A85" s="784" t="s">
        <v>217</v>
      </c>
      <c r="B85" s="975"/>
      <c r="C85" s="785" t="s">
        <v>218</v>
      </c>
      <c r="D85" s="975"/>
      <c r="E85" s="786" t="s">
        <v>219</v>
      </c>
      <c r="F85" s="977"/>
      <c r="G85" s="978"/>
      <c r="H85" s="979"/>
      <c r="I85" s="978"/>
      <c r="J85" s="979"/>
      <c r="K85" s="980"/>
    </row>
    <row r="86" spans="1:11" ht="15" hidden="1" customHeight="1" x14ac:dyDescent="0.25">
      <c r="A86" s="784" t="s">
        <v>217</v>
      </c>
      <c r="B86" s="975"/>
      <c r="C86" s="785" t="s">
        <v>218</v>
      </c>
      <c r="D86" s="975"/>
      <c r="E86" s="786" t="s">
        <v>219</v>
      </c>
      <c r="F86" s="977"/>
      <c r="G86" s="978"/>
      <c r="H86" s="979"/>
      <c r="I86" s="978"/>
      <c r="J86" s="979"/>
      <c r="K86" s="980"/>
    </row>
    <row r="87" spans="1:11" ht="15" hidden="1" customHeight="1" x14ac:dyDescent="0.25">
      <c r="A87" s="784" t="s">
        <v>217</v>
      </c>
      <c r="B87" s="975"/>
      <c r="C87" s="785" t="s">
        <v>218</v>
      </c>
      <c r="D87" s="975"/>
      <c r="E87" s="786" t="s">
        <v>219</v>
      </c>
      <c r="F87" s="977"/>
      <c r="G87" s="978"/>
      <c r="H87" s="979"/>
      <c r="I87" s="978"/>
      <c r="J87" s="979"/>
      <c r="K87" s="980"/>
    </row>
    <row r="88" spans="1:11" ht="15" hidden="1" customHeight="1" x14ac:dyDescent="0.25">
      <c r="A88" s="784" t="s">
        <v>217</v>
      </c>
      <c r="B88" s="975"/>
      <c r="C88" s="785" t="s">
        <v>218</v>
      </c>
      <c r="D88" s="975"/>
      <c r="E88" s="786" t="s">
        <v>219</v>
      </c>
      <c r="F88" s="977"/>
      <c r="G88" s="978"/>
      <c r="H88" s="979"/>
      <c r="I88" s="978"/>
      <c r="J88" s="979"/>
      <c r="K88" s="980"/>
    </row>
    <row r="89" spans="1:11" ht="15" hidden="1" customHeight="1" x14ac:dyDescent="0.25">
      <c r="A89" s="784" t="s">
        <v>217</v>
      </c>
      <c r="B89" s="975"/>
      <c r="C89" s="785" t="s">
        <v>218</v>
      </c>
      <c r="D89" s="975"/>
      <c r="E89" s="786" t="s">
        <v>219</v>
      </c>
      <c r="F89" s="977"/>
      <c r="G89" s="978"/>
      <c r="H89" s="979"/>
      <c r="I89" s="978"/>
      <c r="J89" s="979"/>
      <c r="K89" s="980"/>
    </row>
    <row r="90" spans="1:11" ht="15" hidden="1" customHeight="1" x14ac:dyDescent="0.25">
      <c r="A90" s="784" t="s">
        <v>217</v>
      </c>
      <c r="B90" s="975"/>
      <c r="C90" s="785" t="s">
        <v>218</v>
      </c>
      <c r="D90" s="975"/>
      <c r="E90" s="786" t="s">
        <v>219</v>
      </c>
      <c r="F90" s="977"/>
      <c r="G90" s="978"/>
      <c r="H90" s="979"/>
      <c r="I90" s="978"/>
      <c r="J90" s="979"/>
      <c r="K90" s="980"/>
    </row>
    <row r="91" spans="1:11" ht="15" customHeight="1" x14ac:dyDescent="0.25">
      <c r="A91" s="787" t="s">
        <v>217</v>
      </c>
      <c r="B91" s="976"/>
      <c r="C91" s="788" t="s">
        <v>218</v>
      </c>
      <c r="D91" s="976"/>
      <c r="E91" s="789" t="s">
        <v>219</v>
      </c>
      <c r="F91" s="1106"/>
      <c r="G91" s="1108"/>
      <c r="H91" s="1106"/>
      <c r="I91" s="1108"/>
      <c r="J91" s="1106"/>
      <c r="K91" s="1107"/>
    </row>
    <row r="92" spans="1:11" ht="15" customHeight="1" x14ac:dyDescent="0.25">
      <c r="A92" s="800" t="s">
        <v>227</v>
      </c>
      <c r="B92" s="973"/>
      <c r="C92" s="759"/>
      <c r="D92" s="759"/>
      <c r="E92" s="759"/>
      <c r="F92" s="759"/>
      <c r="G92" s="759"/>
      <c r="H92" s="759"/>
      <c r="I92" s="759"/>
      <c r="J92" s="759"/>
      <c r="K92" s="974"/>
    </row>
    <row r="93" spans="1:11" ht="15" customHeight="1" x14ac:dyDescent="0.25">
      <c r="A93" s="1097"/>
      <c r="B93" s="1098"/>
      <c r="C93" s="1098"/>
      <c r="D93" s="1098"/>
      <c r="E93" s="1098"/>
      <c r="F93" s="1098"/>
      <c r="G93" s="1098"/>
      <c r="H93" s="1098"/>
      <c r="I93" s="1098"/>
      <c r="J93" s="1098"/>
      <c r="K93" s="1099"/>
    </row>
    <row r="94" spans="1:11" ht="15" customHeight="1" x14ac:dyDescent="0.25">
      <c r="A94" s="1100"/>
      <c r="B94" s="1101"/>
      <c r="C94" s="1101"/>
      <c r="D94" s="1101"/>
      <c r="E94" s="1101"/>
      <c r="F94" s="1101"/>
      <c r="G94" s="1101"/>
      <c r="H94" s="1101"/>
      <c r="I94" s="1101"/>
      <c r="J94" s="1101"/>
      <c r="K94" s="1102"/>
    </row>
    <row r="95" spans="1:11" ht="15" customHeight="1" x14ac:dyDescent="0.25">
      <c r="A95" s="1103"/>
      <c r="B95" s="1104"/>
      <c r="C95" s="1104"/>
      <c r="D95" s="1104"/>
      <c r="E95" s="1104"/>
      <c r="F95" s="1104"/>
      <c r="G95" s="1104"/>
      <c r="H95" s="1104"/>
      <c r="I95" s="1104"/>
      <c r="J95" s="1104"/>
      <c r="K95" s="1105"/>
    </row>
    <row r="96" spans="1:11" ht="23.25" customHeight="1" x14ac:dyDescent="0.25">
      <c r="A96" s="808" t="s">
        <v>690</v>
      </c>
      <c r="B96" s="1094"/>
      <c r="C96" s="1095"/>
      <c r="D96" s="1096"/>
      <c r="E96" s="801" t="s">
        <v>228</v>
      </c>
      <c r="F96" s="802"/>
      <c r="G96" s="802"/>
      <c r="H96" s="802"/>
      <c r="I96" s="802"/>
      <c r="J96" s="802"/>
      <c r="K96" s="803"/>
    </row>
    <row r="97" spans="1:11" x14ac:dyDescent="0.25">
      <c r="A97" s="804" t="s">
        <v>217</v>
      </c>
      <c r="B97" s="981"/>
      <c r="C97" s="805" t="s">
        <v>229</v>
      </c>
      <c r="D97" s="981"/>
      <c r="E97" s="1088"/>
      <c r="F97" s="1089"/>
      <c r="G97" s="1089"/>
      <c r="H97" s="1089"/>
      <c r="I97" s="1089"/>
      <c r="J97" s="1089"/>
      <c r="K97" s="1090"/>
    </row>
    <row r="98" spans="1:11" ht="16.5" thickBot="1" x14ac:dyDescent="0.3">
      <c r="A98" s="806" t="s">
        <v>1149</v>
      </c>
      <c r="B98" s="982"/>
      <c r="C98" s="807" t="s">
        <v>230</v>
      </c>
      <c r="D98" s="983"/>
      <c r="E98" s="1091"/>
      <c r="F98" s="1092"/>
      <c r="G98" s="1092"/>
      <c r="H98" s="1092"/>
      <c r="I98" s="1092"/>
      <c r="J98" s="1092"/>
      <c r="K98" s="1093"/>
    </row>
    <row r="99" spans="1:11" ht="16.5" thickTop="1" x14ac:dyDescent="0.25">
      <c r="A99" s="760"/>
      <c r="B99" s="760"/>
      <c r="C99" s="760"/>
      <c r="D99" s="760"/>
      <c r="E99" s="760"/>
      <c r="F99" s="760"/>
      <c r="G99" s="760"/>
      <c r="H99" s="760"/>
      <c r="I99" s="760"/>
      <c r="J99" s="760"/>
      <c r="K99" s="760"/>
    </row>
    <row r="100" spans="1:11" x14ac:dyDescent="0.25">
      <c r="A100" s="760"/>
      <c r="B100" s="760"/>
      <c r="C100" s="760"/>
      <c r="D100" s="760"/>
      <c r="E100" s="760"/>
      <c r="F100" s="760"/>
      <c r="G100" s="760"/>
      <c r="H100" s="760"/>
      <c r="I100" s="760"/>
      <c r="J100" s="760"/>
      <c r="K100" s="760"/>
    </row>
    <row r="101" spans="1:11" x14ac:dyDescent="0.25">
      <c r="A101" s="760"/>
      <c r="B101" s="760"/>
      <c r="C101" s="760"/>
      <c r="D101" s="760"/>
      <c r="E101" s="760"/>
      <c r="F101" s="760"/>
      <c r="G101" s="760"/>
      <c r="H101" s="760"/>
      <c r="I101" s="760"/>
      <c r="J101" s="760"/>
      <c r="K101" s="760"/>
    </row>
    <row r="102" spans="1:11" x14ac:dyDescent="0.25">
      <c r="A102" s="760"/>
      <c r="B102" s="760"/>
      <c r="C102" s="760"/>
      <c r="D102" s="760"/>
      <c r="E102" s="760"/>
      <c r="F102" s="760"/>
      <c r="G102" s="760"/>
      <c r="H102" s="760"/>
      <c r="I102" s="760"/>
      <c r="J102" s="760"/>
      <c r="K102" s="760"/>
    </row>
  </sheetData>
  <sheetProtection password="CC61" sheet="1" objects="1" scenarios="1"/>
  <mergeCells count="104">
    <mergeCell ref="E3:K3"/>
    <mergeCell ref="F30:G30"/>
    <mergeCell ref="H30:I30"/>
    <mergeCell ref="J30:K30"/>
    <mergeCell ref="F6:G6"/>
    <mergeCell ref="H6:I6"/>
    <mergeCell ref="J6:K6"/>
    <mergeCell ref="F7:G7"/>
    <mergeCell ref="H7:I7"/>
    <mergeCell ref="J7:K7"/>
    <mergeCell ref="F14:G14"/>
    <mergeCell ref="H14:I14"/>
    <mergeCell ref="J14:K14"/>
    <mergeCell ref="F17:G17"/>
    <mergeCell ref="H17:I17"/>
    <mergeCell ref="J17:K17"/>
    <mergeCell ref="F18:G18"/>
    <mergeCell ref="H18:I18"/>
    <mergeCell ref="J18:K18"/>
    <mergeCell ref="F25:G25"/>
    <mergeCell ref="H25:I25"/>
    <mergeCell ref="J25:K25"/>
    <mergeCell ref="H19:I19"/>
    <mergeCell ref="F28:G28"/>
    <mergeCell ref="H28:I28"/>
    <mergeCell ref="J28:K28"/>
    <mergeCell ref="F29:G29"/>
    <mergeCell ref="H29:I29"/>
    <mergeCell ref="J29:K29"/>
    <mergeCell ref="F31:G31"/>
    <mergeCell ref="H31:I31"/>
    <mergeCell ref="J31:K31"/>
    <mergeCell ref="F36:G36"/>
    <mergeCell ref="H36:I36"/>
    <mergeCell ref="J36:K36"/>
    <mergeCell ref="F39:G39"/>
    <mergeCell ref="H39:I39"/>
    <mergeCell ref="J39:K39"/>
    <mergeCell ref="F40:G40"/>
    <mergeCell ref="H40:I40"/>
    <mergeCell ref="J40:K40"/>
    <mergeCell ref="F41:G41"/>
    <mergeCell ref="H41:I41"/>
    <mergeCell ref="J41:K41"/>
    <mergeCell ref="F42:G42"/>
    <mergeCell ref="H42:I42"/>
    <mergeCell ref="J42:K42"/>
    <mergeCell ref="F47:G47"/>
    <mergeCell ref="H47:I47"/>
    <mergeCell ref="J47:K47"/>
    <mergeCell ref="F50:G50"/>
    <mergeCell ref="H50:I50"/>
    <mergeCell ref="J50:K50"/>
    <mergeCell ref="F51:G51"/>
    <mergeCell ref="H51:I51"/>
    <mergeCell ref="J51:K51"/>
    <mergeCell ref="F52:G52"/>
    <mergeCell ref="H52:I52"/>
    <mergeCell ref="J52:K52"/>
    <mergeCell ref="F53:G53"/>
    <mergeCell ref="H53:I53"/>
    <mergeCell ref="J53:K53"/>
    <mergeCell ref="H58:I58"/>
    <mergeCell ref="F54:G54"/>
    <mergeCell ref="H54:I54"/>
    <mergeCell ref="J54:K54"/>
    <mergeCell ref="H55:I55"/>
    <mergeCell ref="J55:K55"/>
    <mergeCell ref="F61:G61"/>
    <mergeCell ref="H61:I61"/>
    <mergeCell ref="J61:K61"/>
    <mergeCell ref="F55:G55"/>
    <mergeCell ref="F58:G58"/>
    <mergeCell ref="J58:K58"/>
    <mergeCell ref="F62:G62"/>
    <mergeCell ref="H62:I62"/>
    <mergeCell ref="J62:K62"/>
    <mergeCell ref="F63:G63"/>
    <mergeCell ref="H63:I63"/>
    <mergeCell ref="J63:K63"/>
    <mergeCell ref="F69:G69"/>
    <mergeCell ref="H69:I69"/>
    <mergeCell ref="J69:K69"/>
    <mergeCell ref="F72:G72"/>
    <mergeCell ref="H72:I72"/>
    <mergeCell ref="J72:K72"/>
    <mergeCell ref="H84:I84"/>
    <mergeCell ref="H91:I91"/>
    <mergeCell ref="F73:G73"/>
    <mergeCell ref="H73:I73"/>
    <mergeCell ref="J73:K73"/>
    <mergeCell ref="F80:G80"/>
    <mergeCell ref="H80:I80"/>
    <mergeCell ref="J80:K80"/>
    <mergeCell ref="E97:K98"/>
    <mergeCell ref="B96:D96"/>
    <mergeCell ref="A93:K95"/>
    <mergeCell ref="J83:K83"/>
    <mergeCell ref="J84:K84"/>
    <mergeCell ref="J91:K91"/>
    <mergeCell ref="F83:G83"/>
    <mergeCell ref="F84:G84"/>
    <mergeCell ref="F91:G91"/>
    <mergeCell ref="H83:I83"/>
  </mergeCells>
  <phoneticPr fontId="15" type="noConversion"/>
  <dataValidations xWindow="626" yWindow="334" count="4">
    <dataValidation type="whole" allowBlank="1" showInputMessage="1" showErrorMessage="1" sqref="E3:K3">
      <formula1>3000000000</formula1>
      <formula2>3999999999</formula2>
    </dataValidation>
    <dataValidation type="whole" allowBlank="1" showInputMessage="1" showErrorMessage="1" promptTitle="Den" prompt="1 - 31" sqref="F6:G7 F14:G14 F17:G18 F25:G25 F28:G31 F36:G36 F39:G42 F47:G47 F50:G55 F58:G58 F61:G62 F69:G69 F72:G73 F80:G80 F83:G84 F91:G91">
      <formula1>1</formula1>
      <formula2>31</formula2>
    </dataValidation>
    <dataValidation allowBlank="1" showInputMessage="1" showErrorMessage="1" promptTitle="Měsíc" prompt="1 - 12" sqref="H6:I7 H39:I42 H25:I25 H28:I31 H36:I36 H14:I14 H17:I19 H47:I47 H50:I55 H58:I58 H61:I62 H69:I69 H80:I80 H72:I73 H83:I84 H91:I91"/>
    <dataValidation allowBlank="1" showInputMessage="1" showErrorMessage="1" promptTitle="Rok" prompt="1980 - 2015" sqref="J6:K7 J14:K14 J17:K18 J25:K25 J28:K31 J36:K36 J39:K42 J47:K47 J50:K55 J58:K58 J61:K62 J69:K69 J72:K73 J80:K80 J83:K84 J91:K91"/>
  </dataValidations>
  <printOptions gridLinesSet="0"/>
  <pageMargins left="0.84" right="0.19685039370078741" top="0.98" bottom="0.57999999999999996" header="0.44" footer="0.4"/>
  <pageSetup paperSize="9" scale="90" orientation="portrait" horizontalDpi="180" verticalDpi="180" r:id="rId1"/>
  <headerFooter alignWithMargins="0">
    <oddHeader>&amp;RPříloha č.2 k čj. 113/5 095/2000</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List15"/>
  <dimension ref="A1:K100"/>
  <sheetViews>
    <sheetView showGridLines="0" workbookViewId="0">
      <selection activeCell="G95" sqref="G95:J96"/>
    </sheetView>
  </sheetViews>
  <sheetFormatPr defaultColWidth="12.5703125" defaultRowHeight="15.75" x14ac:dyDescent="0.25"/>
  <cols>
    <col min="1" max="1" width="9.85546875" style="25" customWidth="1"/>
    <col min="2" max="2" width="20.7109375" style="25" customWidth="1"/>
    <col min="3" max="3" width="12.7109375" style="25" customWidth="1"/>
    <col min="4" max="4" width="8.42578125" style="25" customWidth="1"/>
    <col min="5" max="5" width="20.7109375" style="25" customWidth="1"/>
    <col min="6" max="6" width="10" style="25" customWidth="1"/>
    <col min="7" max="7" width="7.42578125" style="25" customWidth="1"/>
    <col min="8" max="9" width="3.5703125" style="25" bestFit="1" customWidth="1"/>
    <col min="10" max="10" width="5.5703125" style="25" bestFit="1" customWidth="1"/>
    <col min="11" max="16384" width="12.5703125" style="25"/>
  </cols>
  <sheetData>
    <row r="1" spans="1:11" ht="24.95" customHeight="1" thickBot="1" x14ac:dyDescent="0.35">
      <c r="A1" s="363" t="s">
        <v>741</v>
      </c>
      <c r="B1" s="809" t="s">
        <v>664</v>
      </c>
      <c r="C1" s="810"/>
      <c r="D1" s="811"/>
      <c r="E1" s="811"/>
      <c r="F1" s="812"/>
      <c r="G1" s="812"/>
      <c r="H1" s="813"/>
      <c r="I1" s="814" t="s">
        <v>310</v>
      </c>
      <c r="J1" s="815"/>
    </row>
    <row r="2" spans="1:11" ht="6.95" customHeight="1" thickBot="1" x14ac:dyDescent="0.35">
      <c r="A2" s="816"/>
      <c r="B2" s="770"/>
      <c r="C2" s="770"/>
      <c r="D2" s="771"/>
      <c r="E2" s="771"/>
      <c r="F2" s="770"/>
      <c r="G2" s="770"/>
      <c r="H2" s="772"/>
      <c r="I2" s="773"/>
      <c r="J2" s="773"/>
      <c r="K2"/>
    </row>
    <row r="3" spans="1:11" ht="18" customHeight="1" thickTop="1" thickBot="1" x14ac:dyDescent="0.3">
      <c r="A3" s="817" t="s">
        <v>162</v>
      </c>
      <c r="B3" s="818"/>
      <c r="C3" s="818"/>
      <c r="D3" s="818"/>
      <c r="E3" s="818"/>
      <c r="F3" s="818"/>
      <c r="G3" s="1044"/>
      <c r="H3" s="1113"/>
      <c r="I3" s="1113"/>
      <c r="J3" s="1114"/>
    </row>
    <row r="4" spans="1:11" ht="5.0999999999999996" customHeight="1" x14ac:dyDescent="0.25">
      <c r="A4" s="819"/>
      <c r="B4" s="819"/>
      <c r="C4" s="819"/>
      <c r="D4" s="819"/>
      <c r="E4" s="819"/>
      <c r="F4" s="819"/>
      <c r="G4" s="819"/>
      <c r="H4" s="819"/>
      <c r="I4" s="819"/>
      <c r="J4" s="819"/>
    </row>
    <row r="5" spans="1:11" ht="15" customHeight="1" x14ac:dyDescent="0.25">
      <c r="A5" s="820">
        <v>8710</v>
      </c>
      <c r="B5" s="821" t="s">
        <v>231</v>
      </c>
      <c r="C5" s="822"/>
      <c r="D5" s="822"/>
      <c r="E5" s="822"/>
      <c r="F5" s="822"/>
      <c r="G5" s="822"/>
      <c r="H5" s="822"/>
      <c r="I5" s="822"/>
      <c r="J5" s="823"/>
    </row>
    <row r="6" spans="1:11" ht="15" customHeight="1" x14ac:dyDescent="0.25">
      <c r="A6" s="824" t="s">
        <v>232</v>
      </c>
      <c r="B6" s="1133"/>
      <c r="C6" s="1133"/>
      <c r="D6" s="825" t="s">
        <v>233</v>
      </c>
      <c r="E6" s="986"/>
      <c r="F6" s="827" t="s">
        <v>234</v>
      </c>
      <c r="G6" s="826"/>
      <c r="H6" s="988"/>
      <c r="I6" s="989"/>
      <c r="J6" s="990"/>
    </row>
    <row r="7" spans="1:11" ht="15" customHeight="1" x14ac:dyDescent="0.25">
      <c r="A7" s="824" t="s">
        <v>232</v>
      </c>
      <c r="B7" s="1127"/>
      <c r="C7" s="1127"/>
      <c r="D7" s="825" t="s">
        <v>233</v>
      </c>
      <c r="E7" s="986"/>
      <c r="F7" s="827" t="s">
        <v>234</v>
      </c>
      <c r="G7" s="826"/>
      <c r="H7" s="991"/>
      <c r="I7" s="992"/>
      <c r="J7" s="993"/>
    </row>
    <row r="8" spans="1:11" ht="15" customHeight="1" x14ac:dyDescent="0.25">
      <c r="A8" s="824" t="s">
        <v>232</v>
      </c>
      <c r="B8" s="1127"/>
      <c r="C8" s="1127"/>
      <c r="D8" s="825" t="s">
        <v>233</v>
      </c>
      <c r="E8" s="986"/>
      <c r="F8" s="827" t="s">
        <v>234</v>
      </c>
      <c r="G8" s="826"/>
      <c r="H8" s="991"/>
      <c r="I8" s="992"/>
      <c r="J8" s="993"/>
    </row>
    <row r="9" spans="1:11" ht="15" customHeight="1" x14ac:dyDescent="0.25">
      <c r="A9" s="824" t="s">
        <v>232</v>
      </c>
      <c r="B9" s="1127"/>
      <c r="C9" s="1127"/>
      <c r="D9" s="825" t="s">
        <v>233</v>
      </c>
      <c r="E9" s="986"/>
      <c r="F9" s="827" t="s">
        <v>234</v>
      </c>
      <c r="G9" s="826"/>
      <c r="H9" s="991"/>
      <c r="I9" s="992"/>
      <c r="J9" s="993"/>
    </row>
    <row r="10" spans="1:11" ht="15" customHeight="1" x14ac:dyDescent="0.25">
      <c r="A10" s="824" t="s">
        <v>232</v>
      </c>
      <c r="B10" s="1127"/>
      <c r="C10" s="1127"/>
      <c r="D10" s="825" t="s">
        <v>233</v>
      </c>
      <c r="E10" s="986"/>
      <c r="F10" s="827" t="s">
        <v>234</v>
      </c>
      <c r="G10" s="826"/>
      <c r="H10" s="991"/>
      <c r="I10" s="992"/>
      <c r="J10" s="993"/>
    </row>
    <row r="11" spans="1:11" ht="15" hidden="1" customHeight="1" x14ac:dyDescent="0.25">
      <c r="A11" s="824" t="s">
        <v>232</v>
      </c>
      <c r="B11" s="986"/>
      <c r="C11" s="986"/>
      <c r="D11" s="825" t="s">
        <v>233</v>
      </c>
      <c r="E11" s="986"/>
      <c r="F11" s="827" t="s">
        <v>234</v>
      </c>
      <c r="G11" s="826"/>
      <c r="H11" s="991"/>
      <c r="I11" s="992"/>
      <c r="J11" s="993"/>
    </row>
    <row r="12" spans="1:11" ht="15" hidden="1" customHeight="1" x14ac:dyDescent="0.25">
      <c r="A12" s="824" t="s">
        <v>232</v>
      </c>
      <c r="B12" s="986"/>
      <c r="C12" s="986"/>
      <c r="D12" s="825" t="s">
        <v>233</v>
      </c>
      <c r="E12" s="986"/>
      <c r="F12" s="827" t="s">
        <v>234</v>
      </c>
      <c r="G12" s="826"/>
      <c r="H12" s="991"/>
      <c r="I12" s="992"/>
      <c r="J12" s="993"/>
    </row>
    <row r="13" spans="1:11" ht="15" customHeight="1" x14ac:dyDescent="0.25">
      <c r="A13" s="824" t="s">
        <v>232</v>
      </c>
      <c r="B13" s="1127"/>
      <c r="C13" s="1127"/>
      <c r="D13" s="825" t="s">
        <v>233</v>
      </c>
      <c r="E13" s="986"/>
      <c r="F13" s="827" t="s">
        <v>234</v>
      </c>
      <c r="G13" s="826"/>
      <c r="H13" s="991"/>
      <c r="I13" s="992"/>
      <c r="J13" s="993"/>
    </row>
    <row r="14" spans="1:11" ht="15" customHeight="1" x14ac:dyDescent="0.25">
      <c r="A14" s="831" t="s">
        <v>232</v>
      </c>
      <c r="B14" s="1134"/>
      <c r="C14" s="1134"/>
      <c r="D14" s="832" t="s">
        <v>233</v>
      </c>
      <c r="E14" s="987"/>
      <c r="F14" s="834" t="s">
        <v>234</v>
      </c>
      <c r="G14" s="833"/>
      <c r="H14" s="991"/>
      <c r="I14" s="992"/>
      <c r="J14" s="993"/>
    </row>
    <row r="15" spans="1:11" ht="5.0999999999999996" customHeight="1" x14ac:dyDescent="0.25">
      <c r="A15" s="835"/>
      <c r="B15" s="835"/>
      <c r="C15" s="835"/>
      <c r="D15" s="835"/>
      <c r="E15" s="835"/>
      <c r="F15" s="835"/>
      <c r="G15" s="835"/>
      <c r="H15" s="835"/>
      <c r="I15" s="835"/>
      <c r="J15" s="835"/>
    </row>
    <row r="16" spans="1:11" ht="15" customHeight="1" x14ac:dyDescent="0.25">
      <c r="A16" s="820">
        <v>8720</v>
      </c>
      <c r="B16" s="836" t="s">
        <v>235</v>
      </c>
      <c r="C16" s="822"/>
      <c r="D16" s="822"/>
      <c r="E16" s="822"/>
      <c r="F16" s="822"/>
      <c r="G16" s="822"/>
      <c r="H16" s="822"/>
      <c r="I16" s="822"/>
      <c r="J16" s="823"/>
    </row>
    <row r="17" spans="1:10" ht="15" customHeight="1" x14ac:dyDescent="0.25">
      <c r="A17" s="824" t="s">
        <v>232</v>
      </c>
      <c r="B17" s="986"/>
      <c r="C17" s="986"/>
      <c r="D17" s="825" t="s">
        <v>233</v>
      </c>
      <c r="E17" s="986"/>
      <c r="F17" s="827" t="s">
        <v>234</v>
      </c>
      <c r="G17" s="826"/>
      <c r="H17" s="988"/>
      <c r="I17" s="989"/>
      <c r="J17" s="990"/>
    </row>
    <row r="18" spans="1:10" ht="15" customHeight="1" x14ac:dyDescent="0.25">
      <c r="A18" s="824" t="s">
        <v>232</v>
      </c>
      <c r="B18" s="1127"/>
      <c r="C18" s="1127"/>
      <c r="D18" s="825" t="s">
        <v>233</v>
      </c>
      <c r="E18" s="986"/>
      <c r="F18" s="827" t="s">
        <v>234</v>
      </c>
      <c r="G18" s="826"/>
      <c r="H18" s="991"/>
      <c r="I18" s="992"/>
      <c r="J18" s="993"/>
    </row>
    <row r="19" spans="1:10" ht="15" customHeight="1" x14ac:dyDescent="0.25">
      <c r="A19" s="824" t="s">
        <v>232</v>
      </c>
      <c r="B19" s="1127"/>
      <c r="C19" s="1127"/>
      <c r="D19" s="825" t="s">
        <v>233</v>
      </c>
      <c r="E19" s="986"/>
      <c r="F19" s="827" t="s">
        <v>234</v>
      </c>
      <c r="G19" s="826"/>
      <c r="H19" s="991"/>
      <c r="I19" s="992"/>
      <c r="J19" s="993"/>
    </row>
    <row r="20" spans="1:10" ht="15" hidden="1" customHeight="1" x14ac:dyDescent="0.25">
      <c r="A20" s="824" t="s">
        <v>232</v>
      </c>
      <c r="B20" s="986"/>
      <c r="C20" s="986"/>
      <c r="D20" s="825" t="s">
        <v>233</v>
      </c>
      <c r="E20" s="986"/>
      <c r="F20" s="827" t="s">
        <v>234</v>
      </c>
      <c r="G20" s="826"/>
      <c r="H20" s="991"/>
      <c r="I20" s="992"/>
      <c r="J20" s="993"/>
    </row>
    <row r="21" spans="1:10" ht="15" hidden="1" customHeight="1" x14ac:dyDescent="0.25">
      <c r="A21" s="824" t="s">
        <v>232</v>
      </c>
      <c r="B21" s="986"/>
      <c r="C21" s="986"/>
      <c r="D21" s="825" t="s">
        <v>233</v>
      </c>
      <c r="E21" s="986"/>
      <c r="F21" s="827" t="s">
        <v>234</v>
      </c>
      <c r="G21" s="826"/>
      <c r="H21" s="991"/>
      <c r="I21" s="992"/>
      <c r="J21" s="993"/>
    </row>
    <row r="22" spans="1:10" ht="15" customHeight="1" x14ac:dyDescent="0.25">
      <c r="A22" s="824" t="s">
        <v>232</v>
      </c>
      <c r="B22" s="1127"/>
      <c r="C22" s="1127"/>
      <c r="D22" s="825" t="s">
        <v>233</v>
      </c>
      <c r="E22" s="986"/>
      <c r="F22" s="827" t="s">
        <v>234</v>
      </c>
      <c r="G22" s="826"/>
      <c r="H22" s="991"/>
      <c r="I22" s="992"/>
      <c r="J22" s="993"/>
    </row>
    <row r="23" spans="1:10" ht="15" customHeight="1" x14ac:dyDescent="0.25">
      <c r="A23" s="824" t="s">
        <v>232</v>
      </c>
      <c r="B23" s="1127"/>
      <c r="C23" s="1127"/>
      <c r="D23" s="825" t="s">
        <v>233</v>
      </c>
      <c r="E23" s="986"/>
      <c r="F23" s="827" t="s">
        <v>234</v>
      </c>
      <c r="G23" s="826"/>
      <c r="H23" s="991"/>
      <c r="I23" s="992"/>
      <c r="J23" s="993"/>
    </row>
    <row r="24" spans="1:10" ht="15" customHeight="1" x14ac:dyDescent="0.25">
      <c r="A24" s="824" t="s">
        <v>232</v>
      </c>
      <c r="B24" s="1127"/>
      <c r="C24" s="1127"/>
      <c r="D24" s="825" t="s">
        <v>233</v>
      </c>
      <c r="E24" s="986"/>
      <c r="F24" s="827" t="s">
        <v>234</v>
      </c>
      <c r="G24" s="826"/>
      <c r="H24" s="991"/>
      <c r="I24" s="992"/>
      <c r="J24" s="993"/>
    </row>
    <row r="25" spans="1:10" ht="15" customHeight="1" x14ac:dyDescent="0.25">
      <c r="A25" s="831" t="s">
        <v>232</v>
      </c>
      <c r="B25" s="1134"/>
      <c r="C25" s="1134"/>
      <c r="D25" s="832" t="s">
        <v>233</v>
      </c>
      <c r="E25" s="987"/>
      <c r="F25" s="834" t="s">
        <v>234</v>
      </c>
      <c r="G25" s="833"/>
      <c r="H25" s="991"/>
      <c r="I25" s="992"/>
      <c r="J25" s="993"/>
    </row>
    <row r="26" spans="1:10" ht="5.0999999999999996" customHeight="1" x14ac:dyDescent="0.25">
      <c r="A26" s="831"/>
      <c r="B26" s="818"/>
      <c r="C26" s="818"/>
      <c r="D26" s="837"/>
      <c r="E26" s="837"/>
      <c r="F26" s="833"/>
      <c r="G26" s="833"/>
      <c r="H26" s="838"/>
      <c r="I26" s="838"/>
      <c r="J26" s="838"/>
    </row>
    <row r="27" spans="1:10" ht="15" customHeight="1" x14ac:dyDescent="0.25">
      <c r="A27" s="820">
        <v>8730</v>
      </c>
      <c r="B27" s="836" t="s">
        <v>236</v>
      </c>
      <c r="C27" s="822"/>
      <c r="D27" s="822"/>
      <c r="E27" s="822"/>
      <c r="F27" s="822"/>
      <c r="G27" s="822"/>
      <c r="H27" s="822"/>
      <c r="I27" s="822"/>
      <c r="J27" s="823"/>
    </row>
    <row r="28" spans="1:10" ht="15" customHeight="1" x14ac:dyDescent="0.25">
      <c r="A28" s="824" t="s">
        <v>217</v>
      </c>
      <c r="B28" s="1133"/>
      <c r="C28" s="1133"/>
      <c r="D28" s="827" t="s">
        <v>218</v>
      </c>
      <c r="E28" s="1133"/>
      <c r="F28" s="1133"/>
      <c r="G28" s="826" t="s">
        <v>219</v>
      </c>
      <c r="H28" s="988"/>
      <c r="I28" s="989"/>
      <c r="J28" s="990"/>
    </row>
    <row r="29" spans="1:10" ht="15" customHeight="1" x14ac:dyDescent="0.25">
      <c r="A29" s="824" t="s">
        <v>217</v>
      </c>
      <c r="B29" s="1127"/>
      <c r="C29" s="1127"/>
      <c r="D29" s="827" t="s">
        <v>218</v>
      </c>
      <c r="E29" s="1127"/>
      <c r="F29" s="1127"/>
      <c r="G29" s="826" t="s">
        <v>219</v>
      </c>
      <c r="H29" s="991"/>
      <c r="I29" s="992"/>
      <c r="J29" s="993"/>
    </row>
    <row r="30" spans="1:10" ht="15" hidden="1" customHeight="1" x14ac:dyDescent="0.25">
      <c r="A30" s="824" t="s">
        <v>217</v>
      </c>
      <c r="B30" s="986"/>
      <c r="C30" s="986"/>
      <c r="D30" s="827" t="s">
        <v>218</v>
      </c>
      <c r="E30" s="986"/>
      <c r="F30" s="986"/>
      <c r="G30" s="826" t="s">
        <v>219</v>
      </c>
      <c r="H30" s="991"/>
      <c r="I30" s="992"/>
      <c r="J30" s="993"/>
    </row>
    <row r="31" spans="1:10" ht="15" hidden="1" customHeight="1" x14ac:dyDescent="0.25">
      <c r="A31" s="824" t="s">
        <v>217</v>
      </c>
      <c r="B31" s="986"/>
      <c r="C31" s="986"/>
      <c r="D31" s="827" t="s">
        <v>218</v>
      </c>
      <c r="E31" s="986"/>
      <c r="F31" s="986"/>
      <c r="G31" s="826" t="s">
        <v>219</v>
      </c>
      <c r="H31" s="991"/>
      <c r="I31" s="992"/>
      <c r="J31" s="993"/>
    </row>
    <row r="32" spans="1:10" ht="15" hidden="1" customHeight="1" x14ac:dyDescent="0.25">
      <c r="A32" s="824" t="s">
        <v>217</v>
      </c>
      <c r="B32" s="986"/>
      <c r="C32" s="986"/>
      <c r="D32" s="827" t="s">
        <v>218</v>
      </c>
      <c r="E32" s="986"/>
      <c r="F32" s="986"/>
      <c r="G32" s="826" t="s">
        <v>219</v>
      </c>
      <c r="H32" s="991"/>
      <c r="I32" s="992"/>
      <c r="J32" s="993"/>
    </row>
    <row r="33" spans="1:10" ht="15" hidden="1" customHeight="1" x14ac:dyDescent="0.25">
      <c r="A33" s="824" t="s">
        <v>217</v>
      </c>
      <c r="B33" s="986"/>
      <c r="C33" s="986"/>
      <c r="D33" s="827" t="s">
        <v>218</v>
      </c>
      <c r="E33" s="986"/>
      <c r="F33" s="986"/>
      <c r="G33" s="826" t="s">
        <v>219</v>
      </c>
      <c r="H33" s="991"/>
      <c r="I33" s="992"/>
      <c r="J33" s="993"/>
    </row>
    <row r="34" spans="1:10" ht="15" hidden="1" customHeight="1" x14ac:dyDescent="0.25">
      <c r="A34" s="824" t="s">
        <v>217</v>
      </c>
      <c r="B34" s="986"/>
      <c r="C34" s="986"/>
      <c r="D34" s="827" t="s">
        <v>218</v>
      </c>
      <c r="E34" s="986"/>
      <c r="F34" s="986"/>
      <c r="G34" s="826" t="s">
        <v>219</v>
      </c>
      <c r="H34" s="991"/>
      <c r="I34" s="992"/>
      <c r="J34" s="993"/>
    </row>
    <row r="35" spans="1:10" ht="15" hidden="1" customHeight="1" x14ac:dyDescent="0.25">
      <c r="A35" s="824" t="s">
        <v>217</v>
      </c>
      <c r="B35" s="986"/>
      <c r="C35" s="986"/>
      <c r="D35" s="827" t="s">
        <v>218</v>
      </c>
      <c r="E35" s="986"/>
      <c r="F35" s="986"/>
      <c r="G35" s="826" t="s">
        <v>219</v>
      </c>
      <c r="H35" s="991"/>
      <c r="I35" s="992"/>
      <c r="J35" s="993"/>
    </row>
    <row r="36" spans="1:10" ht="15" customHeight="1" x14ac:dyDescent="0.25">
      <c r="A36" s="831" t="s">
        <v>217</v>
      </c>
      <c r="B36" s="1134"/>
      <c r="C36" s="1134"/>
      <c r="D36" s="834" t="s">
        <v>218</v>
      </c>
      <c r="E36" s="1134"/>
      <c r="F36" s="1134"/>
      <c r="G36" s="833" t="s">
        <v>219</v>
      </c>
      <c r="H36" s="991"/>
      <c r="I36" s="992"/>
      <c r="J36" s="993"/>
    </row>
    <row r="37" spans="1:10" ht="5.0999999999999996" customHeight="1" x14ac:dyDescent="0.25">
      <c r="A37" s="840"/>
      <c r="B37" s="841"/>
      <c r="C37" s="841"/>
      <c r="D37" s="841"/>
      <c r="E37" s="841"/>
      <c r="F37" s="840"/>
      <c r="G37" s="840"/>
      <c r="H37" s="835"/>
      <c r="I37" s="835"/>
      <c r="J37" s="835"/>
    </row>
    <row r="38" spans="1:10" ht="15" customHeight="1" x14ac:dyDescent="0.25">
      <c r="A38" s="820">
        <v>8740</v>
      </c>
      <c r="B38" s="836" t="s">
        <v>237</v>
      </c>
      <c r="C38" s="822"/>
      <c r="D38" s="822"/>
      <c r="E38" s="822"/>
      <c r="F38" s="822"/>
      <c r="G38" s="822"/>
      <c r="H38" s="822"/>
      <c r="I38" s="822"/>
      <c r="J38" s="823"/>
    </row>
    <row r="39" spans="1:10" ht="15" customHeight="1" x14ac:dyDescent="0.25">
      <c r="A39" s="824" t="s">
        <v>217</v>
      </c>
      <c r="B39" s="1133"/>
      <c r="C39" s="1133"/>
      <c r="D39" s="827" t="s">
        <v>218</v>
      </c>
      <c r="E39" s="1133"/>
      <c r="F39" s="1133"/>
      <c r="G39" s="826" t="s">
        <v>219</v>
      </c>
      <c r="H39" s="988"/>
      <c r="I39" s="989"/>
      <c r="J39" s="990"/>
    </row>
    <row r="40" spans="1:10" ht="15" customHeight="1" x14ac:dyDescent="0.25">
      <c r="A40" s="824" t="s">
        <v>217</v>
      </c>
      <c r="B40" s="1127"/>
      <c r="C40" s="1127"/>
      <c r="D40" s="827" t="s">
        <v>218</v>
      </c>
      <c r="E40" s="1127"/>
      <c r="F40" s="1127"/>
      <c r="G40" s="826" t="s">
        <v>219</v>
      </c>
      <c r="H40" s="991"/>
      <c r="I40" s="992"/>
      <c r="J40" s="993"/>
    </row>
    <row r="41" spans="1:10" ht="15" hidden="1" customHeight="1" x14ac:dyDescent="0.25">
      <c r="A41" s="824" t="s">
        <v>217</v>
      </c>
      <c r="B41" s="986"/>
      <c r="C41" s="986"/>
      <c r="D41" s="827" t="s">
        <v>218</v>
      </c>
      <c r="E41" s="986"/>
      <c r="F41" s="986"/>
      <c r="G41" s="826" t="s">
        <v>219</v>
      </c>
      <c r="H41" s="991"/>
      <c r="I41" s="992"/>
      <c r="J41" s="993"/>
    </row>
    <row r="42" spans="1:10" ht="15" hidden="1" customHeight="1" x14ac:dyDescent="0.25">
      <c r="A42" s="824" t="s">
        <v>217</v>
      </c>
      <c r="B42" s="986"/>
      <c r="C42" s="986"/>
      <c r="D42" s="827" t="s">
        <v>218</v>
      </c>
      <c r="E42" s="986"/>
      <c r="F42" s="986"/>
      <c r="G42" s="826" t="s">
        <v>219</v>
      </c>
      <c r="H42" s="991"/>
      <c r="I42" s="992"/>
      <c r="J42" s="993"/>
    </row>
    <row r="43" spans="1:10" ht="15" hidden="1" customHeight="1" x14ac:dyDescent="0.25">
      <c r="A43" s="824" t="s">
        <v>217</v>
      </c>
      <c r="B43" s="986"/>
      <c r="C43" s="986"/>
      <c r="D43" s="827" t="s">
        <v>218</v>
      </c>
      <c r="E43" s="986"/>
      <c r="F43" s="986"/>
      <c r="G43" s="826" t="s">
        <v>219</v>
      </c>
      <c r="H43" s="991"/>
      <c r="I43" s="992"/>
      <c r="J43" s="993"/>
    </row>
    <row r="44" spans="1:10" ht="15" hidden="1" customHeight="1" x14ac:dyDescent="0.25">
      <c r="A44" s="824" t="s">
        <v>217</v>
      </c>
      <c r="B44" s="986"/>
      <c r="C44" s="986"/>
      <c r="D44" s="827" t="s">
        <v>218</v>
      </c>
      <c r="E44" s="986"/>
      <c r="F44" s="986"/>
      <c r="G44" s="826" t="s">
        <v>219</v>
      </c>
      <c r="H44" s="991"/>
      <c r="I44" s="992"/>
      <c r="J44" s="993"/>
    </row>
    <row r="45" spans="1:10" ht="15" hidden="1" customHeight="1" x14ac:dyDescent="0.25">
      <c r="A45" s="824" t="s">
        <v>217</v>
      </c>
      <c r="B45" s="986"/>
      <c r="C45" s="986"/>
      <c r="D45" s="827" t="s">
        <v>218</v>
      </c>
      <c r="E45" s="986"/>
      <c r="F45" s="986"/>
      <c r="G45" s="826" t="s">
        <v>219</v>
      </c>
      <c r="H45" s="991"/>
      <c r="I45" s="992"/>
      <c r="J45" s="993"/>
    </row>
    <row r="46" spans="1:10" ht="15" hidden="1" customHeight="1" x14ac:dyDescent="0.25">
      <c r="A46" s="824" t="s">
        <v>217</v>
      </c>
      <c r="B46" s="986"/>
      <c r="C46" s="986"/>
      <c r="D46" s="827" t="s">
        <v>218</v>
      </c>
      <c r="E46" s="986"/>
      <c r="F46" s="986"/>
      <c r="G46" s="826" t="s">
        <v>219</v>
      </c>
      <c r="H46" s="991"/>
      <c r="I46" s="992"/>
      <c r="J46" s="993"/>
    </row>
    <row r="47" spans="1:10" ht="15" customHeight="1" x14ac:dyDescent="0.25">
      <c r="A47" s="831" t="s">
        <v>217</v>
      </c>
      <c r="B47" s="1134"/>
      <c r="C47" s="1134"/>
      <c r="D47" s="834" t="s">
        <v>218</v>
      </c>
      <c r="E47" s="1134"/>
      <c r="F47" s="1134"/>
      <c r="G47" s="833" t="s">
        <v>219</v>
      </c>
      <c r="H47" s="991"/>
      <c r="I47" s="992"/>
      <c r="J47" s="993"/>
    </row>
    <row r="48" spans="1:10" ht="5.0999999999999996" customHeight="1" x14ac:dyDescent="0.25">
      <c r="A48" s="840"/>
      <c r="B48" s="841"/>
      <c r="C48" s="841"/>
      <c r="D48" s="841"/>
      <c r="E48" s="841"/>
      <c r="F48" s="840"/>
      <c r="G48" s="840"/>
      <c r="H48" s="835"/>
      <c r="I48" s="835"/>
      <c r="J48" s="835"/>
    </row>
    <row r="49" spans="1:11" ht="15" customHeight="1" x14ac:dyDescent="0.25">
      <c r="A49" s="820">
        <v>8750</v>
      </c>
      <c r="B49" s="836" t="s">
        <v>238</v>
      </c>
      <c r="C49" s="822"/>
      <c r="D49" s="822"/>
      <c r="E49" s="822"/>
      <c r="F49" s="822"/>
      <c r="G49" s="822"/>
      <c r="H49" s="819"/>
      <c r="I49" s="819"/>
      <c r="J49" s="842"/>
    </row>
    <row r="50" spans="1:11" ht="15" customHeight="1" x14ac:dyDescent="0.25">
      <c r="A50" s="824" t="s">
        <v>217</v>
      </c>
      <c r="B50" s="1133"/>
      <c r="C50" s="1133"/>
      <c r="D50" s="827" t="s">
        <v>218</v>
      </c>
      <c r="E50" s="1133"/>
      <c r="F50" s="1133"/>
      <c r="G50" s="826" t="s">
        <v>219</v>
      </c>
      <c r="H50" s="988"/>
      <c r="I50" s="989"/>
      <c r="J50" s="990"/>
    </row>
    <row r="51" spans="1:11" ht="15" customHeight="1" x14ac:dyDescent="0.25">
      <c r="A51" s="824" t="s">
        <v>217</v>
      </c>
      <c r="B51" s="1127"/>
      <c r="C51" s="1127"/>
      <c r="D51" s="827" t="s">
        <v>218</v>
      </c>
      <c r="E51" s="1127"/>
      <c r="F51" s="1127"/>
      <c r="G51" s="826" t="s">
        <v>219</v>
      </c>
      <c r="H51" s="991"/>
      <c r="I51" s="992"/>
      <c r="J51" s="993"/>
    </row>
    <row r="52" spans="1:11" ht="15" hidden="1" customHeight="1" x14ac:dyDescent="0.25">
      <c r="A52" s="824" t="s">
        <v>217</v>
      </c>
      <c r="B52" s="986"/>
      <c r="C52" s="986"/>
      <c r="D52" s="827" t="s">
        <v>218</v>
      </c>
      <c r="E52" s="986"/>
      <c r="F52" s="986"/>
      <c r="G52" s="826" t="s">
        <v>219</v>
      </c>
      <c r="H52" s="991"/>
      <c r="I52" s="992"/>
      <c r="J52" s="993"/>
    </row>
    <row r="53" spans="1:11" ht="15" hidden="1" customHeight="1" x14ac:dyDescent="0.25">
      <c r="A53" s="824" t="s">
        <v>217</v>
      </c>
      <c r="B53" s="986"/>
      <c r="C53" s="986"/>
      <c r="D53" s="827" t="s">
        <v>218</v>
      </c>
      <c r="E53" s="986"/>
      <c r="F53" s="986"/>
      <c r="G53" s="826" t="s">
        <v>219</v>
      </c>
      <c r="H53" s="991"/>
      <c r="I53" s="992"/>
      <c r="J53" s="993"/>
    </row>
    <row r="54" spans="1:11" ht="15" hidden="1" customHeight="1" x14ac:dyDescent="0.25">
      <c r="A54" s="824" t="s">
        <v>217</v>
      </c>
      <c r="B54" s="986"/>
      <c r="C54" s="986"/>
      <c r="D54" s="827" t="s">
        <v>218</v>
      </c>
      <c r="E54" s="986"/>
      <c r="F54" s="986"/>
      <c r="G54" s="826" t="s">
        <v>219</v>
      </c>
      <c r="H54" s="991"/>
      <c r="I54" s="992"/>
      <c r="J54" s="993"/>
    </row>
    <row r="55" spans="1:11" ht="15" hidden="1" customHeight="1" x14ac:dyDescent="0.25">
      <c r="A55" s="824" t="s">
        <v>217</v>
      </c>
      <c r="B55" s="986"/>
      <c r="C55" s="986"/>
      <c r="D55" s="827" t="s">
        <v>218</v>
      </c>
      <c r="E55" s="986"/>
      <c r="F55" s="986"/>
      <c r="G55" s="826" t="s">
        <v>219</v>
      </c>
      <c r="H55" s="991"/>
      <c r="I55" s="992"/>
      <c r="J55" s="993"/>
    </row>
    <row r="56" spans="1:11" ht="15" hidden="1" customHeight="1" x14ac:dyDescent="0.25">
      <c r="A56" s="824" t="s">
        <v>217</v>
      </c>
      <c r="B56" s="986"/>
      <c r="C56" s="986"/>
      <c r="D56" s="827" t="s">
        <v>218</v>
      </c>
      <c r="E56" s="986"/>
      <c r="F56" s="986"/>
      <c r="G56" s="826" t="s">
        <v>219</v>
      </c>
      <c r="H56" s="991"/>
      <c r="I56" s="992"/>
      <c r="J56" s="993"/>
    </row>
    <row r="57" spans="1:11" ht="15" hidden="1" customHeight="1" x14ac:dyDescent="0.25">
      <c r="A57" s="824" t="s">
        <v>217</v>
      </c>
      <c r="B57" s="986"/>
      <c r="C57" s="986"/>
      <c r="D57" s="827" t="s">
        <v>218</v>
      </c>
      <c r="E57" s="986"/>
      <c r="F57" s="986"/>
      <c r="G57" s="826" t="s">
        <v>219</v>
      </c>
      <c r="H57" s="991"/>
      <c r="I57" s="992"/>
      <c r="J57" s="993"/>
    </row>
    <row r="58" spans="1:11" ht="15" customHeight="1" x14ac:dyDescent="0.25">
      <c r="A58" s="831" t="s">
        <v>217</v>
      </c>
      <c r="B58" s="1134"/>
      <c r="C58" s="1134"/>
      <c r="D58" s="834" t="s">
        <v>218</v>
      </c>
      <c r="E58" s="1134"/>
      <c r="F58" s="1134"/>
      <c r="G58" s="833" t="s">
        <v>219</v>
      </c>
      <c r="H58" s="991"/>
      <c r="I58" s="992"/>
      <c r="J58" s="993"/>
    </row>
    <row r="59" spans="1:11" ht="5.0999999999999996" customHeight="1" x14ac:dyDescent="0.25">
      <c r="A59" s="843"/>
      <c r="B59" s="843"/>
      <c r="C59" s="843"/>
      <c r="D59" s="843"/>
      <c r="E59" s="843"/>
      <c r="F59" s="843"/>
      <c r="G59" s="843"/>
      <c r="H59" s="843"/>
      <c r="I59" s="843"/>
      <c r="J59" s="843"/>
      <c r="K59" s="27"/>
    </row>
    <row r="60" spans="1:11" ht="15" customHeight="1" x14ac:dyDescent="0.25">
      <c r="A60" s="820">
        <v>8760</v>
      </c>
      <c r="B60" s="836" t="s">
        <v>239</v>
      </c>
      <c r="C60" s="844"/>
      <c r="D60" s="844"/>
      <c r="E60" s="844"/>
      <c r="F60" s="844"/>
      <c r="G60" s="844"/>
      <c r="H60" s="819"/>
      <c r="I60" s="819"/>
      <c r="J60" s="842"/>
      <c r="K60" s="27"/>
    </row>
    <row r="61" spans="1:11" ht="15" customHeight="1" x14ac:dyDescent="0.25">
      <c r="A61" s="824" t="s">
        <v>217</v>
      </c>
      <c r="B61" s="1133"/>
      <c r="C61" s="1133"/>
      <c r="D61" s="827" t="s">
        <v>218</v>
      </c>
      <c r="E61" s="1133"/>
      <c r="F61" s="1133"/>
      <c r="G61" s="826" t="s">
        <v>219</v>
      </c>
      <c r="H61" s="988"/>
      <c r="I61" s="989"/>
      <c r="J61" s="990"/>
      <c r="K61" s="27"/>
    </row>
    <row r="62" spans="1:11" ht="15" customHeight="1" x14ac:dyDescent="0.25">
      <c r="A62" s="824" t="s">
        <v>217</v>
      </c>
      <c r="B62" s="1127"/>
      <c r="C62" s="1127"/>
      <c r="D62" s="827" t="s">
        <v>218</v>
      </c>
      <c r="E62" s="1127"/>
      <c r="F62" s="1127"/>
      <c r="G62" s="826" t="s">
        <v>219</v>
      </c>
      <c r="H62" s="991"/>
      <c r="I62" s="992"/>
      <c r="J62" s="993"/>
      <c r="K62" s="27"/>
    </row>
    <row r="63" spans="1:11" ht="15" hidden="1" customHeight="1" x14ac:dyDescent="0.25">
      <c r="A63" s="824" t="s">
        <v>217</v>
      </c>
      <c r="B63" s="986"/>
      <c r="C63" s="986"/>
      <c r="D63" s="827" t="s">
        <v>218</v>
      </c>
      <c r="E63" s="986"/>
      <c r="F63" s="986"/>
      <c r="G63" s="826" t="s">
        <v>219</v>
      </c>
      <c r="H63" s="991"/>
      <c r="I63" s="992"/>
      <c r="J63" s="993"/>
      <c r="K63" s="27"/>
    </row>
    <row r="64" spans="1:11" ht="15" hidden="1" customHeight="1" x14ac:dyDescent="0.25">
      <c r="A64" s="824" t="s">
        <v>217</v>
      </c>
      <c r="B64" s="986"/>
      <c r="C64" s="986"/>
      <c r="D64" s="827" t="s">
        <v>218</v>
      </c>
      <c r="E64" s="986"/>
      <c r="F64" s="986"/>
      <c r="G64" s="826" t="s">
        <v>219</v>
      </c>
      <c r="H64" s="991"/>
      <c r="I64" s="992"/>
      <c r="J64" s="993"/>
      <c r="K64" s="27"/>
    </row>
    <row r="65" spans="1:11" ht="15" hidden="1" customHeight="1" x14ac:dyDescent="0.25">
      <c r="A65" s="824" t="s">
        <v>217</v>
      </c>
      <c r="B65" s="986"/>
      <c r="C65" s="986"/>
      <c r="D65" s="827" t="s">
        <v>218</v>
      </c>
      <c r="E65" s="986"/>
      <c r="F65" s="986"/>
      <c r="G65" s="826" t="s">
        <v>219</v>
      </c>
      <c r="H65" s="991"/>
      <c r="I65" s="992"/>
      <c r="J65" s="993"/>
      <c r="K65" s="27"/>
    </row>
    <row r="66" spans="1:11" ht="15" hidden="1" customHeight="1" x14ac:dyDescent="0.25">
      <c r="A66" s="824" t="s">
        <v>217</v>
      </c>
      <c r="B66" s="986"/>
      <c r="C66" s="986"/>
      <c r="D66" s="827" t="s">
        <v>218</v>
      </c>
      <c r="E66" s="986"/>
      <c r="F66" s="986"/>
      <c r="G66" s="826" t="s">
        <v>219</v>
      </c>
      <c r="H66" s="991"/>
      <c r="I66" s="992"/>
      <c r="J66" s="993"/>
      <c r="K66" s="27"/>
    </row>
    <row r="67" spans="1:11" ht="15" hidden="1" customHeight="1" x14ac:dyDescent="0.25">
      <c r="A67" s="824" t="s">
        <v>217</v>
      </c>
      <c r="B67" s="986"/>
      <c r="C67" s="986"/>
      <c r="D67" s="827" t="s">
        <v>218</v>
      </c>
      <c r="E67" s="986"/>
      <c r="F67" s="986"/>
      <c r="G67" s="826" t="s">
        <v>219</v>
      </c>
      <c r="H67" s="991"/>
      <c r="I67" s="992"/>
      <c r="J67" s="993"/>
      <c r="K67" s="27"/>
    </row>
    <row r="68" spans="1:11" ht="15" hidden="1" customHeight="1" x14ac:dyDescent="0.25">
      <c r="A68" s="824" t="s">
        <v>217</v>
      </c>
      <c r="B68" s="986"/>
      <c r="C68" s="986"/>
      <c r="D68" s="827" t="s">
        <v>218</v>
      </c>
      <c r="E68" s="986"/>
      <c r="F68" s="986"/>
      <c r="G68" s="826" t="s">
        <v>219</v>
      </c>
      <c r="H68" s="991"/>
      <c r="I68" s="992"/>
      <c r="J68" s="993"/>
      <c r="K68" s="27"/>
    </row>
    <row r="69" spans="1:11" ht="15" customHeight="1" x14ac:dyDescent="0.25">
      <c r="A69" s="831" t="s">
        <v>217</v>
      </c>
      <c r="B69" s="1134"/>
      <c r="C69" s="1134"/>
      <c r="D69" s="834" t="s">
        <v>218</v>
      </c>
      <c r="E69" s="1134"/>
      <c r="F69" s="1134"/>
      <c r="G69" s="833" t="s">
        <v>219</v>
      </c>
      <c r="H69" s="991"/>
      <c r="I69" s="992"/>
      <c r="J69" s="993"/>
      <c r="K69" s="27"/>
    </row>
    <row r="70" spans="1:11" ht="5.0999999999999996" customHeight="1" x14ac:dyDescent="0.25">
      <c r="A70" s="843"/>
      <c r="B70" s="843"/>
      <c r="C70" s="843"/>
      <c r="D70" s="843"/>
      <c r="E70" s="843"/>
      <c r="F70" s="843"/>
      <c r="G70" s="843"/>
      <c r="H70" s="843"/>
      <c r="I70" s="843"/>
      <c r="J70" s="843"/>
      <c r="K70" s="27"/>
    </row>
    <row r="71" spans="1:11" ht="15" hidden="1" customHeight="1" thickBot="1" x14ac:dyDescent="0.3">
      <c r="A71" s="820">
        <v>8770</v>
      </c>
      <c r="B71" s="836"/>
      <c r="C71" s="844"/>
      <c r="D71" s="844"/>
      <c r="E71" s="844"/>
      <c r="F71" s="844"/>
      <c r="G71" s="844"/>
      <c r="H71" s="819"/>
      <c r="I71" s="819"/>
      <c r="J71" s="842"/>
      <c r="K71" s="27"/>
    </row>
    <row r="72" spans="1:11" ht="15" hidden="1" customHeight="1" x14ac:dyDescent="0.25">
      <c r="A72" s="824"/>
      <c r="B72" s="839"/>
      <c r="C72" s="839"/>
      <c r="D72" s="845"/>
      <c r="E72" s="845"/>
      <c r="F72" s="826"/>
      <c r="G72" s="826"/>
      <c r="H72" s="846"/>
      <c r="I72" s="847"/>
      <c r="J72" s="848"/>
      <c r="K72" s="27"/>
    </row>
    <row r="73" spans="1:11" ht="15" hidden="1" customHeight="1" x14ac:dyDescent="0.25">
      <c r="A73" s="824"/>
      <c r="B73" s="839"/>
      <c r="C73" s="839"/>
      <c r="D73" s="845"/>
      <c r="E73" s="845"/>
      <c r="F73" s="826"/>
      <c r="G73" s="826"/>
      <c r="H73" s="849"/>
      <c r="I73" s="829"/>
      <c r="J73" s="850"/>
      <c r="K73" s="27"/>
    </row>
    <row r="74" spans="1:11" ht="15" hidden="1" customHeight="1" x14ac:dyDescent="0.25">
      <c r="A74" s="824"/>
      <c r="B74" s="839"/>
      <c r="C74" s="839"/>
      <c r="D74" s="845"/>
      <c r="E74" s="845"/>
      <c r="F74" s="826"/>
      <c r="G74" s="826"/>
      <c r="H74" s="849"/>
      <c r="I74" s="829"/>
      <c r="J74" s="850"/>
      <c r="K74" s="27"/>
    </row>
    <row r="75" spans="1:11" ht="15" hidden="1" customHeight="1" x14ac:dyDescent="0.25">
      <c r="A75" s="824"/>
      <c r="B75" s="839"/>
      <c r="C75" s="839"/>
      <c r="D75" s="845"/>
      <c r="E75" s="845"/>
      <c r="F75" s="826"/>
      <c r="G75" s="826"/>
      <c r="H75" s="849"/>
      <c r="I75" s="829"/>
      <c r="J75" s="850"/>
      <c r="K75" s="27"/>
    </row>
    <row r="76" spans="1:11" ht="15" hidden="1" customHeight="1" x14ac:dyDescent="0.25">
      <c r="A76" s="824"/>
      <c r="B76" s="839"/>
      <c r="C76" s="839"/>
      <c r="D76" s="845"/>
      <c r="E76" s="845"/>
      <c r="F76" s="826"/>
      <c r="G76" s="826"/>
      <c r="H76" s="849"/>
      <c r="I76" s="829"/>
      <c r="J76" s="850"/>
    </row>
    <row r="77" spans="1:11" ht="15" hidden="1" customHeight="1" x14ac:dyDescent="0.25">
      <c r="A77" s="824"/>
      <c r="B77" s="839"/>
      <c r="C77" s="839"/>
      <c r="D77" s="845"/>
      <c r="E77" s="845"/>
      <c r="F77" s="826"/>
      <c r="G77" s="826"/>
      <c r="H77" s="849"/>
      <c r="I77" s="829"/>
      <c r="J77" s="850"/>
    </row>
    <row r="78" spans="1:11" ht="15" hidden="1" customHeight="1" x14ac:dyDescent="0.25">
      <c r="A78" s="824"/>
      <c r="B78" s="839"/>
      <c r="C78" s="839"/>
      <c r="D78" s="845"/>
      <c r="E78" s="845"/>
      <c r="F78" s="826"/>
      <c r="G78" s="826"/>
      <c r="H78" s="849"/>
      <c r="I78" s="829"/>
      <c r="J78" s="850"/>
    </row>
    <row r="79" spans="1:11" ht="15" hidden="1" customHeight="1" x14ac:dyDescent="0.25">
      <c r="A79" s="824"/>
      <c r="B79" s="839"/>
      <c r="C79" s="839"/>
      <c r="D79" s="845"/>
      <c r="E79" s="845"/>
      <c r="F79" s="826"/>
      <c r="G79" s="826"/>
      <c r="H79" s="849"/>
      <c r="I79" s="829"/>
      <c r="J79" s="850"/>
    </row>
    <row r="80" spans="1:11" ht="15" hidden="1" customHeight="1" thickBot="1" x14ac:dyDescent="0.3">
      <c r="A80" s="831"/>
      <c r="B80" s="818"/>
      <c r="C80" s="818"/>
      <c r="D80" s="837"/>
      <c r="E80" s="837"/>
      <c r="F80" s="833"/>
      <c r="G80" s="833"/>
      <c r="H80" s="851"/>
      <c r="I80" s="852"/>
      <c r="J80" s="853"/>
    </row>
    <row r="81" spans="1:10" ht="5.0999999999999996" hidden="1" customHeight="1" x14ac:dyDescent="0.25">
      <c r="A81" s="838"/>
      <c r="B81" s="838"/>
      <c r="C81" s="838"/>
      <c r="D81" s="838"/>
      <c r="E81" s="838"/>
      <c r="F81" s="838"/>
      <c r="G81" s="838"/>
      <c r="H81" s="838"/>
      <c r="I81" s="838"/>
      <c r="J81" s="838"/>
    </row>
    <row r="82" spans="1:10" ht="15" customHeight="1" x14ac:dyDescent="0.25">
      <c r="A82" s="820">
        <v>8780</v>
      </c>
      <c r="B82" s="836" t="s">
        <v>689</v>
      </c>
      <c r="C82" s="844"/>
      <c r="D82" s="844"/>
      <c r="E82" s="844"/>
      <c r="F82" s="844"/>
      <c r="G82" s="844"/>
      <c r="H82" s="819"/>
      <c r="I82" s="819"/>
      <c r="J82" s="842"/>
    </row>
    <row r="83" spans="1:10" ht="15" customHeight="1" x14ac:dyDescent="0.25">
      <c r="A83" s="1129" t="s">
        <v>240</v>
      </c>
      <c r="B83" s="1130"/>
      <c r="C83" s="1133"/>
      <c r="D83" s="1133"/>
      <c r="E83" s="1135"/>
      <c r="F83" s="984" t="s">
        <v>241</v>
      </c>
      <c r="G83" s="854" t="s">
        <v>219</v>
      </c>
      <c r="H83" s="988"/>
      <c r="I83" s="989"/>
      <c r="J83" s="990"/>
    </row>
    <row r="84" spans="1:10" x14ac:dyDescent="0.25">
      <c r="A84" s="1131" t="s">
        <v>242</v>
      </c>
      <c r="B84" s="1132"/>
      <c r="C84" s="1127"/>
      <c r="D84" s="1127"/>
      <c r="E84" s="1128"/>
      <c r="F84" s="986" t="s">
        <v>241</v>
      </c>
      <c r="G84" s="826" t="s">
        <v>219</v>
      </c>
      <c r="H84" s="991"/>
      <c r="I84" s="992"/>
      <c r="J84" s="993"/>
    </row>
    <row r="85" spans="1:10" ht="16.5" customHeight="1" x14ac:dyDescent="0.25">
      <c r="A85" s="1121" t="s">
        <v>163</v>
      </c>
      <c r="B85" s="1122"/>
      <c r="C85" s="1127"/>
      <c r="D85" s="1127"/>
      <c r="E85" s="1128"/>
      <c r="F85" s="986" t="s">
        <v>241</v>
      </c>
      <c r="G85" s="826" t="s">
        <v>219</v>
      </c>
      <c r="H85" s="991"/>
      <c r="I85" s="992"/>
      <c r="J85" s="993"/>
    </row>
    <row r="86" spans="1:10" ht="15" customHeight="1" x14ac:dyDescent="0.25">
      <c r="A86" s="1121" t="s">
        <v>243</v>
      </c>
      <c r="B86" s="1122"/>
      <c r="C86" s="1125"/>
      <c r="D86" s="1125"/>
      <c r="E86" s="1126"/>
      <c r="F86" s="985" t="s">
        <v>241</v>
      </c>
      <c r="G86" s="855" t="s">
        <v>219</v>
      </c>
      <c r="H86" s="991"/>
      <c r="I86" s="992"/>
      <c r="J86" s="993"/>
    </row>
    <row r="87" spans="1:10" ht="15" customHeight="1" x14ac:dyDescent="0.25">
      <c r="A87" s="1121" t="s">
        <v>244</v>
      </c>
      <c r="B87" s="1122"/>
      <c r="C87" s="1127"/>
      <c r="D87" s="1127"/>
      <c r="E87" s="1128"/>
      <c r="F87" s="986" t="s">
        <v>241</v>
      </c>
      <c r="G87" s="826" t="s">
        <v>219</v>
      </c>
      <c r="H87" s="991"/>
      <c r="I87" s="992"/>
      <c r="J87" s="993"/>
    </row>
    <row r="88" spans="1:10" ht="15" hidden="1" customHeight="1" x14ac:dyDescent="0.25">
      <c r="A88" s="824"/>
      <c r="B88" s="839"/>
      <c r="C88" s="839"/>
      <c r="D88" s="845"/>
      <c r="E88" s="845"/>
      <c r="F88" s="826"/>
      <c r="G88" s="826"/>
      <c r="H88" s="828"/>
      <c r="I88" s="829"/>
      <c r="J88" s="830"/>
    </row>
    <row r="89" spans="1:10" ht="15" hidden="1" customHeight="1" x14ac:dyDescent="0.25">
      <c r="A89" s="824"/>
      <c r="B89" s="839"/>
      <c r="C89" s="839"/>
      <c r="D89" s="845"/>
      <c r="E89" s="845"/>
      <c r="F89" s="826"/>
      <c r="G89" s="826"/>
      <c r="H89" s="828"/>
      <c r="I89" s="829"/>
      <c r="J89" s="830"/>
    </row>
    <row r="90" spans="1:10" ht="15" hidden="1" customHeight="1" x14ac:dyDescent="0.25">
      <c r="A90" s="856"/>
      <c r="B90" s="841"/>
      <c r="C90" s="839"/>
      <c r="D90" s="845"/>
      <c r="E90" s="845"/>
      <c r="F90" s="826"/>
      <c r="G90" s="826"/>
      <c r="H90" s="828"/>
      <c r="I90" s="829"/>
      <c r="J90" s="830"/>
    </row>
    <row r="91" spans="1:10" ht="15" customHeight="1" x14ac:dyDescent="0.25">
      <c r="A91" s="1123" t="s">
        <v>245</v>
      </c>
      <c r="B91" s="1124"/>
      <c r="C91" s="1115"/>
      <c r="D91" s="1116"/>
      <c r="E91" s="1116"/>
      <c r="F91" s="1116"/>
      <c r="G91" s="1116"/>
      <c r="H91" s="1116"/>
      <c r="I91" s="1116"/>
      <c r="J91" s="1117"/>
    </row>
    <row r="92" spans="1:10" ht="12.75" customHeight="1" x14ac:dyDescent="0.25">
      <c r="A92" s="857" t="s">
        <v>227</v>
      </c>
      <c r="B92" s="838"/>
      <c r="C92" s="838"/>
      <c r="D92" s="838"/>
      <c r="E92" s="838"/>
      <c r="F92" s="838"/>
      <c r="G92" s="838"/>
      <c r="H92" s="838"/>
      <c r="I92" s="838"/>
      <c r="J92" s="838"/>
    </row>
    <row r="93" spans="1:10" ht="47.25" customHeight="1" x14ac:dyDescent="0.25">
      <c r="A93" s="1136"/>
      <c r="B93" s="1137"/>
      <c r="C93" s="1137"/>
      <c r="D93" s="1137"/>
      <c r="E93" s="1137"/>
      <c r="F93" s="1137"/>
      <c r="G93" s="1137"/>
      <c r="H93" s="1137"/>
      <c r="I93" s="1137"/>
      <c r="J93" s="1137"/>
    </row>
    <row r="94" spans="1:10" ht="26.25" customHeight="1" x14ac:dyDescent="0.25">
      <c r="A94" s="858" t="s">
        <v>690</v>
      </c>
      <c r="B94" s="1118"/>
      <c r="C94" s="1119"/>
      <c r="D94" s="1119"/>
      <c r="E94" s="1119"/>
      <c r="F94" s="1120"/>
      <c r="G94" s="859" t="s">
        <v>228</v>
      </c>
      <c r="H94" s="860"/>
      <c r="I94" s="860"/>
      <c r="J94" s="861"/>
    </row>
    <row r="95" spans="1:10" x14ac:dyDescent="0.25">
      <c r="A95" s="862" t="s">
        <v>217</v>
      </c>
      <c r="B95" s="1138"/>
      <c r="C95" s="1138"/>
      <c r="D95" s="863" t="s">
        <v>229</v>
      </c>
      <c r="E95" s="1138"/>
      <c r="F95" s="1148"/>
      <c r="G95" s="1139"/>
      <c r="H95" s="1140"/>
      <c r="I95" s="1140"/>
      <c r="J95" s="1141"/>
    </row>
    <row r="96" spans="1:10" ht="16.5" thickBot="1" x14ac:dyDescent="0.3">
      <c r="A96" s="864" t="s">
        <v>1149</v>
      </c>
      <c r="B96" s="1145"/>
      <c r="C96" s="1145"/>
      <c r="D96" s="865" t="s">
        <v>230</v>
      </c>
      <c r="E96" s="1146"/>
      <c r="F96" s="1147"/>
      <c r="G96" s="1142"/>
      <c r="H96" s="1143"/>
      <c r="I96" s="1143"/>
      <c r="J96" s="1144"/>
    </row>
    <row r="97" spans="1:10" ht="16.5" thickTop="1" x14ac:dyDescent="0.25">
      <c r="A97" s="26"/>
      <c r="B97" s="26"/>
      <c r="C97" s="26"/>
      <c r="D97" s="26"/>
      <c r="E97" s="26"/>
      <c r="F97" s="26"/>
      <c r="G97" s="26"/>
      <c r="H97" s="26"/>
      <c r="I97" s="26"/>
      <c r="J97" s="26"/>
    </row>
    <row r="98" spans="1:10" x14ac:dyDescent="0.25">
      <c r="A98" s="26"/>
      <c r="B98" s="26"/>
      <c r="C98" s="26"/>
      <c r="D98" s="26"/>
      <c r="E98" s="26"/>
      <c r="F98" s="26"/>
      <c r="G98" s="26"/>
      <c r="H98" s="26"/>
      <c r="I98" s="26"/>
      <c r="J98" s="26"/>
    </row>
    <row r="99" spans="1:10" x14ac:dyDescent="0.25">
      <c r="A99" s="26"/>
      <c r="B99" s="26"/>
      <c r="C99" s="26"/>
      <c r="D99" s="26"/>
      <c r="E99" s="26"/>
      <c r="F99" s="26"/>
      <c r="G99" s="26"/>
      <c r="H99" s="26"/>
      <c r="I99" s="26"/>
      <c r="J99" s="26"/>
    </row>
    <row r="100" spans="1:10" x14ac:dyDescent="0.25">
      <c r="A100" s="26"/>
      <c r="B100" s="26"/>
      <c r="C100" s="26"/>
      <c r="D100" s="26"/>
      <c r="E100" s="26"/>
      <c r="F100" s="26"/>
      <c r="G100" s="26"/>
      <c r="H100" s="26"/>
      <c r="I100" s="26"/>
      <c r="J100" s="26"/>
    </row>
  </sheetData>
  <sheetProtection password="CC61" sheet="1" objects="1" scenarios="1"/>
  <mergeCells count="57">
    <mergeCell ref="C83:E83"/>
    <mergeCell ref="C84:E84"/>
    <mergeCell ref="C85:E85"/>
    <mergeCell ref="A93:J93"/>
    <mergeCell ref="A86:B86"/>
    <mergeCell ref="B95:C95"/>
    <mergeCell ref="G95:J96"/>
    <mergeCell ref="B96:C96"/>
    <mergeCell ref="E96:F96"/>
    <mergeCell ref="E95:F95"/>
    <mergeCell ref="E28:F28"/>
    <mergeCell ref="E39:F39"/>
    <mergeCell ref="E50:F50"/>
    <mergeCell ref="E61:F61"/>
    <mergeCell ref="E36:F36"/>
    <mergeCell ref="E47:F47"/>
    <mergeCell ref="E58:F58"/>
    <mergeCell ref="E29:F29"/>
    <mergeCell ref="E40:F40"/>
    <mergeCell ref="E51:F51"/>
    <mergeCell ref="B69:C69"/>
    <mergeCell ref="B50:C50"/>
    <mergeCell ref="B39:C39"/>
    <mergeCell ref="B62:C62"/>
    <mergeCell ref="E69:F69"/>
    <mergeCell ref="B61:C61"/>
    <mergeCell ref="B58:C58"/>
    <mergeCell ref="B29:C29"/>
    <mergeCell ref="B40:C40"/>
    <mergeCell ref="B51:C51"/>
    <mergeCell ref="B36:C36"/>
    <mergeCell ref="B47:C47"/>
    <mergeCell ref="E62:F62"/>
    <mergeCell ref="B28:C28"/>
    <mergeCell ref="B14:C14"/>
    <mergeCell ref="B18:C18"/>
    <mergeCell ref="B19:C19"/>
    <mergeCell ref="B25:C25"/>
    <mergeCell ref="B22:C22"/>
    <mergeCell ref="B23:C23"/>
    <mergeCell ref="B24:C24"/>
    <mergeCell ref="B10:C10"/>
    <mergeCell ref="B13:C13"/>
    <mergeCell ref="B6:C6"/>
    <mergeCell ref="B7:C7"/>
    <mergeCell ref="B8:C8"/>
    <mergeCell ref="B9:C9"/>
    <mergeCell ref="G3:J3"/>
    <mergeCell ref="C91:J91"/>
    <mergeCell ref="B94:F94"/>
    <mergeCell ref="A87:B87"/>
    <mergeCell ref="A91:B91"/>
    <mergeCell ref="C86:E86"/>
    <mergeCell ref="C87:E87"/>
    <mergeCell ref="A83:B83"/>
    <mergeCell ref="A84:B84"/>
    <mergeCell ref="A85:B85"/>
  </mergeCells>
  <phoneticPr fontId="15" type="noConversion"/>
  <dataValidations xWindow="669" yWindow="248" count="4">
    <dataValidation type="whole" allowBlank="1" showInputMessage="1" showErrorMessage="1" errorTitle="Den nemůže nabývat této hodnoty" promptTitle="Den" prompt="1 - 31" sqref="H6:H14 H17:H25 H28:H36 H39:H47 H50:H58 H61:H69 H83:H87">
      <formula1>1</formula1>
      <formula2>31</formula2>
    </dataValidation>
    <dataValidation type="whole" allowBlank="1" showInputMessage="1" showErrorMessage="1" errorTitle="Chybný měsíc" error="Měsíc 1 až 12" promptTitle="Měsíc" prompt="1 - 12" sqref="I6:I14 I17:I25 I28:I36 I39:I47 I50:I51 I58 I61:I69 I83:I86 I87">
      <formula1>1</formula1>
      <formula2>12</formula2>
    </dataValidation>
    <dataValidation type="whole" allowBlank="1" showInputMessage="1" showErrorMessage="1" errorTitle="Chybný rok" promptTitle="Rok" prompt="1980 - 2015" sqref="J6:J14 J17:J25 J28:J36 J39:J47 J50:J58 J61:J69 J83:J87">
      <formula1>1980</formula1>
      <formula2>2015</formula2>
    </dataValidation>
    <dataValidation type="whole" allowBlank="1" showInputMessage="1" showErrorMessage="1" sqref="G3:J3">
      <formula1>3000000000</formula1>
      <formula2>3999999999</formula2>
    </dataValidation>
  </dataValidations>
  <printOptions gridLinesSet="0"/>
  <pageMargins left="0.59" right="0.19685039370078741" top="0.93" bottom="0.37" header="0.44" footer="0.26"/>
  <pageSetup paperSize="9" scale="90" orientation="portrait" horizontalDpi="180" verticalDpi="180" r:id="rId1"/>
  <headerFooter alignWithMargins="0">
    <oddHeader>&amp;RPříloha č.2 k čj. 113/5 095/2000</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List16"/>
  <dimension ref="A1:J109"/>
  <sheetViews>
    <sheetView showGridLines="0" workbookViewId="0">
      <selection activeCell="E7" activeCellId="21" sqref="E97:I97 E89:I89 E85:I85 E77:I77 E51:I51 E49:I49 E49:I49 E47:I47 E45:I45 E43:I43 E39:I39 E37:I37 E35:I35 E33:I33 E31:I31 E27:I27 E27:I27 E21:I21 E19:I19 E15:I15 E9:I9 E7:I7"/>
    </sheetView>
  </sheetViews>
  <sheetFormatPr defaultColWidth="12.5703125" defaultRowHeight="15.75" x14ac:dyDescent="0.25"/>
  <cols>
    <col min="1" max="1" width="9.85546875" style="28" customWidth="1"/>
    <col min="2" max="2" width="35.7109375" style="28" customWidth="1"/>
    <col min="3" max="3" width="10" style="28" customWidth="1"/>
    <col min="4" max="4" width="20.7109375" style="28" customWidth="1"/>
    <col min="5" max="5" width="7.42578125" style="28" customWidth="1"/>
    <col min="6" max="6" width="2.28515625" style="28" customWidth="1"/>
    <col min="7" max="8" width="3.5703125" style="28" bestFit="1" customWidth="1"/>
    <col min="9" max="9" width="5.5703125" style="28" bestFit="1" customWidth="1"/>
    <col min="10" max="16384" width="12.5703125" style="28"/>
  </cols>
  <sheetData>
    <row r="1" spans="1:10" ht="24.95" customHeight="1" thickBot="1" x14ac:dyDescent="0.35">
      <c r="A1" s="363" t="s">
        <v>741</v>
      </c>
      <c r="B1" s="866" t="s">
        <v>664</v>
      </c>
      <c r="C1" s="810"/>
      <c r="D1" s="811"/>
      <c r="E1" s="812"/>
      <c r="F1" s="867" t="s">
        <v>311</v>
      </c>
      <c r="G1" s="949"/>
      <c r="H1" s="867"/>
      <c r="I1" s="868"/>
      <c r="J1"/>
    </row>
    <row r="2" spans="1:10" ht="6.95" customHeight="1" thickBot="1" x14ac:dyDescent="0.35">
      <c r="A2" s="816"/>
      <c r="B2" s="770"/>
      <c r="C2" s="770"/>
      <c r="D2" s="771"/>
      <c r="E2" s="770"/>
      <c r="F2" s="772"/>
      <c r="G2" s="772"/>
      <c r="H2" s="773"/>
      <c r="I2" s="773"/>
      <c r="J2"/>
    </row>
    <row r="3" spans="1:10" ht="18" customHeight="1" thickTop="1" thickBot="1" x14ac:dyDescent="0.3">
      <c r="A3" s="869" t="s">
        <v>691</v>
      </c>
      <c r="B3" s="870"/>
      <c r="C3" s="871"/>
      <c r="D3" s="871"/>
      <c r="E3" s="1044"/>
      <c r="F3" s="1113"/>
      <c r="G3" s="1113"/>
      <c r="H3" s="1113"/>
      <c r="I3" s="1114"/>
    </row>
    <row r="4" spans="1:10" ht="5.0999999999999996" customHeight="1" x14ac:dyDescent="0.25">
      <c r="A4" s="872"/>
      <c r="B4" s="872"/>
      <c r="C4" s="872"/>
      <c r="D4" s="872"/>
      <c r="E4" s="872"/>
      <c r="F4" s="872"/>
      <c r="G4" s="872"/>
      <c r="H4" s="872"/>
      <c r="I4" s="872"/>
    </row>
    <row r="5" spans="1:10" ht="15" customHeight="1" x14ac:dyDescent="0.25">
      <c r="A5" s="873">
        <v>8810</v>
      </c>
      <c r="B5" s="874" t="s">
        <v>246</v>
      </c>
      <c r="C5" s="875"/>
      <c r="D5" s="875"/>
      <c r="E5" s="875"/>
      <c r="F5" s="872"/>
      <c r="G5" s="872"/>
      <c r="H5" s="872"/>
      <c r="I5" s="876"/>
    </row>
    <row r="6" spans="1:10" ht="15" customHeight="1" thickBot="1" x14ac:dyDescent="0.3">
      <c r="A6" s="877" t="s">
        <v>247</v>
      </c>
      <c r="B6" s="994"/>
      <c r="C6" s="878" t="s">
        <v>248</v>
      </c>
      <c r="D6" s="996"/>
      <c r="E6" s="878" t="s">
        <v>219</v>
      </c>
      <c r="F6" s="879"/>
      <c r="G6" s="988"/>
      <c r="H6" s="989"/>
      <c r="I6" s="990"/>
    </row>
    <row r="7" spans="1:10" ht="15" customHeight="1" thickBot="1" x14ac:dyDescent="0.3">
      <c r="A7" s="880" t="s">
        <v>249</v>
      </c>
      <c r="B7" s="995"/>
      <c r="C7" s="881" t="s">
        <v>250</v>
      </c>
      <c r="D7" s="881"/>
      <c r="E7" s="1161"/>
      <c r="F7" s="1162"/>
      <c r="G7" s="1162"/>
      <c r="H7" s="1162"/>
      <c r="I7" s="1163"/>
    </row>
    <row r="8" spans="1:10" ht="15" customHeight="1" thickBot="1" x14ac:dyDescent="0.3">
      <c r="A8" s="877" t="s">
        <v>247</v>
      </c>
      <c r="B8" s="994"/>
      <c r="C8" s="878" t="s">
        <v>248</v>
      </c>
      <c r="D8" s="996"/>
      <c r="E8" s="878" t="s">
        <v>219</v>
      </c>
      <c r="F8" s="879"/>
      <c r="G8" s="988"/>
      <c r="H8" s="989"/>
      <c r="I8" s="990"/>
    </row>
    <row r="9" spans="1:10" ht="15" customHeight="1" thickBot="1" x14ac:dyDescent="0.3">
      <c r="A9" s="880" t="s">
        <v>249</v>
      </c>
      <c r="B9" s="995"/>
      <c r="C9" s="881" t="s">
        <v>250</v>
      </c>
      <c r="D9" s="881"/>
      <c r="E9" s="1161"/>
      <c r="F9" s="1162"/>
      <c r="G9" s="1162"/>
      <c r="H9" s="1162"/>
      <c r="I9" s="1163"/>
    </row>
    <row r="10" spans="1:10" ht="15" hidden="1" customHeight="1" x14ac:dyDescent="0.25">
      <c r="A10" s="877" t="s">
        <v>247</v>
      </c>
      <c r="B10" s="994"/>
      <c r="C10" s="878" t="s">
        <v>248</v>
      </c>
      <c r="D10" s="878"/>
      <c r="E10" s="878" t="s">
        <v>219</v>
      </c>
      <c r="F10" s="879"/>
      <c r="G10" s="885"/>
      <c r="H10" s="885"/>
      <c r="I10" s="879"/>
    </row>
    <row r="11" spans="1:10" ht="15" hidden="1" customHeight="1" x14ac:dyDescent="0.25">
      <c r="A11" s="880" t="s">
        <v>249</v>
      </c>
      <c r="B11" s="995"/>
      <c r="C11" s="881" t="s">
        <v>251</v>
      </c>
      <c r="D11" s="881"/>
      <c r="E11" s="881"/>
      <c r="F11" s="886"/>
      <c r="G11" s="886"/>
      <c r="H11" s="886"/>
      <c r="I11" s="887"/>
    </row>
    <row r="12" spans="1:10" ht="15" hidden="1" customHeight="1" x14ac:dyDescent="0.25">
      <c r="A12" s="877" t="s">
        <v>247</v>
      </c>
      <c r="B12" s="994"/>
      <c r="C12" s="878" t="s">
        <v>248</v>
      </c>
      <c r="D12" s="878"/>
      <c r="E12" s="878" t="s">
        <v>219</v>
      </c>
      <c r="F12" s="879"/>
      <c r="G12" s="885"/>
      <c r="H12" s="885"/>
      <c r="I12" s="879"/>
    </row>
    <row r="13" spans="1:10" ht="15" hidden="1" customHeight="1" x14ac:dyDescent="0.25">
      <c r="A13" s="880" t="s">
        <v>249</v>
      </c>
      <c r="B13" s="995"/>
      <c r="C13" s="881" t="s">
        <v>251</v>
      </c>
      <c r="D13" s="881"/>
      <c r="E13" s="881"/>
      <c r="F13" s="886"/>
      <c r="G13" s="886"/>
      <c r="H13" s="886"/>
      <c r="I13" s="887"/>
    </row>
    <row r="14" spans="1:10" ht="15" customHeight="1" thickBot="1" x14ac:dyDescent="0.3">
      <c r="A14" s="877" t="s">
        <v>247</v>
      </c>
      <c r="B14" s="994"/>
      <c r="C14" s="878" t="s">
        <v>248</v>
      </c>
      <c r="D14" s="996"/>
      <c r="E14" s="878" t="s">
        <v>219</v>
      </c>
      <c r="F14" s="879"/>
      <c r="G14" s="988"/>
      <c r="H14" s="989"/>
      <c r="I14" s="990"/>
    </row>
    <row r="15" spans="1:10" ht="15" customHeight="1" thickBot="1" x14ac:dyDescent="0.3">
      <c r="A15" s="880" t="s">
        <v>249</v>
      </c>
      <c r="B15" s="995"/>
      <c r="C15" s="881" t="s">
        <v>250</v>
      </c>
      <c r="D15" s="881"/>
      <c r="E15" s="1161"/>
      <c r="F15" s="1162"/>
      <c r="G15" s="1162"/>
      <c r="H15" s="1162"/>
      <c r="I15" s="1163"/>
    </row>
    <row r="16" spans="1:10" ht="5.0999999999999996" customHeight="1" x14ac:dyDescent="0.25">
      <c r="A16" s="872"/>
      <c r="B16" s="872"/>
      <c r="C16" s="872"/>
      <c r="D16" s="872"/>
      <c r="E16" s="872"/>
      <c r="F16" s="872"/>
      <c r="G16" s="872"/>
      <c r="H16" s="872"/>
      <c r="I16" s="872"/>
    </row>
    <row r="17" spans="1:9" ht="15" customHeight="1" x14ac:dyDescent="0.25">
      <c r="A17" s="873">
        <v>8820</v>
      </c>
      <c r="B17" s="874" t="s">
        <v>252</v>
      </c>
      <c r="C17" s="888"/>
      <c r="D17" s="888"/>
      <c r="E17" s="888"/>
      <c r="F17" s="889"/>
      <c r="G17" s="889"/>
      <c r="H17" s="889"/>
      <c r="I17" s="890"/>
    </row>
    <row r="18" spans="1:9" ht="15" customHeight="1" thickBot="1" x14ac:dyDescent="0.3">
      <c r="A18" s="877" t="s">
        <v>253</v>
      </c>
      <c r="B18" s="994"/>
      <c r="C18" s="878" t="s">
        <v>248</v>
      </c>
      <c r="D18" s="996"/>
      <c r="E18" s="878" t="s">
        <v>219</v>
      </c>
      <c r="F18" s="879"/>
      <c r="G18" s="988"/>
      <c r="H18" s="989"/>
      <c r="I18" s="990"/>
    </row>
    <row r="19" spans="1:9" ht="15" customHeight="1" thickBot="1" x14ac:dyDescent="0.3">
      <c r="A19" s="880" t="s">
        <v>249</v>
      </c>
      <c r="B19" s="995"/>
      <c r="C19" s="881" t="s">
        <v>250</v>
      </c>
      <c r="D19" s="881"/>
      <c r="E19" s="1161"/>
      <c r="F19" s="1162"/>
      <c r="G19" s="1162"/>
      <c r="H19" s="1162"/>
      <c r="I19" s="1163"/>
    </row>
    <row r="20" spans="1:9" ht="15" customHeight="1" thickBot="1" x14ac:dyDescent="0.3">
      <c r="A20" s="877" t="s">
        <v>253</v>
      </c>
      <c r="B20" s="994"/>
      <c r="C20" s="878" t="s">
        <v>248</v>
      </c>
      <c r="D20" s="996"/>
      <c r="E20" s="878" t="s">
        <v>219</v>
      </c>
      <c r="F20" s="879"/>
      <c r="G20" s="988"/>
      <c r="H20" s="989"/>
      <c r="I20" s="997"/>
    </row>
    <row r="21" spans="1:9" ht="15" customHeight="1" thickBot="1" x14ac:dyDescent="0.3">
      <c r="A21" s="880" t="s">
        <v>249</v>
      </c>
      <c r="B21" s="995"/>
      <c r="C21" s="881" t="s">
        <v>250</v>
      </c>
      <c r="D21" s="881"/>
      <c r="E21" s="1161"/>
      <c r="F21" s="1162"/>
      <c r="G21" s="1162"/>
      <c r="H21" s="1162"/>
      <c r="I21" s="1163"/>
    </row>
    <row r="22" spans="1:9" ht="15" hidden="1" customHeight="1" x14ac:dyDescent="0.25">
      <c r="A22" s="877" t="s">
        <v>253</v>
      </c>
      <c r="B22" s="994"/>
      <c r="C22" s="878" t="s">
        <v>248</v>
      </c>
      <c r="D22" s="878"/>
      <c r="E22" s="878" t="s">
        <v>219</v>
      </c>
      <c r="F22" s="879"/>
      <c r="G22" s="885"/>
      <c r="H22" s="885"/>
      <c r="I22" s="879"/>
    </row>
    <row r="23" spans="1:9" ht="15" hidden="1" customHeight="1" x14ac:dyDescent="0.25">
      <c r="A23" s="880" t="s">
        <v>249</v>
      </c>
      <c r="B23" s="995"/>
      <c r="C23" s="881" t="s">
        <v>251</v>
      </c>
      <c r="D23" s="881"/>
      <c r="E23" s="881"/>
      <c r="F23" s="886"/>
      <c r="G23" s="886"/>
      <c r="H23" s="886"/>
      <c r="I23" s="887"/>
    </row>
    <row r="24" spans="1:9" ht="15" hidden="1" customHeight="1" x14ac:dyDescent="0.25">
      <c r="A24" s="877" t="s">
        <v>253</v>
      </c>
      <c r="B24" s="994"/>
      <c r="C24" s="878" t="s">
        <v>248</v>
      </c>
      <c r="D24" s="878"/>
      <c r="E24" s="878" t="s">
        <v>219</v>
      </c>
      <c r="F24" s="879"/>
      <c r="G24" s="885"/>
      <c r="H24" s="885"/>
      <c r="I24" s="879"/>
    </row>
    <row r="25" spans="1:9" ht="15" hidden="1" customHeight="1" x14ac:dyDescent="0.25">
      <c r="A25" s="880" t="s">
        <v>249</v>
      </c>
      <c r="B25" s="995"/>
      <c r="C25" s="881" t="s">
        <v>251</v>
      </c>
      <c r="D25" s="881"/>
      <c r="E25" s="881"/>
      <c r="F25" s="886"/>
      <c r="G25" s="886"/>
      <c r="H25" s="886"/>
      <c r="I25" s="887"/>
    </row>
    <row r="26" spans="1:9" ht="15" customHeight="1" thickBot="1" x14ac:dyDescent="0.3">
      <c r="A26" s="877" t="s">
        <v>253</v>
      </c>
      <c r="B26" s="994"/>
      <c r="C26" s="878" t="s">
        <v>248</v>
      </c>
      <c r="D26" s="996"/>
      <c r="E26" s="878" t="s">
        <v>219</v>
      </c>
      <c r="F26" s="879"/>
      <c r="G26" s="988"/>
      <c r="H26" s="989"/>
      <c r="I26" s="997"/>
    </row>
    <row r="27" spans="1:9" ht="15" customHeight="1" thickBot="1" x14ac:dyDescent="0.3">
      <c r="A27" s="880" t="s">
        <v>249</v>
      </c>
      <c r="B27" s="995"/>
      <c r="C27" s="881" t="s">
        <v>250</v>
      </c>
      <c r="D27" s="881"/>
      <c r="E27" s="1161"/>
      <c r="F27" s="1162"/>
      <c r="G27" s="1162"/>
      <c r="H27" s="1162"/>
      <c r="I27" s="1163"/>
    </row>
    <row r="28" spans="1:9" ht="5.0999999999999996" customHeight="1" x14ac:dyDescent="0.25">
      <c r="A28" s="872"/>
      <c r="B28" s="872"/>
      <c r="C28" s="872"/>
      <c r="D28" s="872"/>
      <c r="E28" s="872"/>
      <c r="F28" s="872"/>
      <c r="G28" s="872"/>
      <c r="H28" s="872"/>
      <c r="I28" s="872"/>
    </row>
    <row r="29" spans="1:9" ht="15" customHeight="1" x14ac:dyDescent="0.25">
      <c r="A29" s="873">
        <v>8830</v>
      </c>
      <c r="B29" s="874" t="s">
        <v>254</v>
      </c>
      <c r="C29" s="888"/>
      <c r="D29" s="888"/>
      <c r="E29" s="888"/>
      <c r="F29" s="889"/>
      <c r="G29" s="889"/>
      <c r="H29" s="889"/>
      <c r="I29" s="890"/>
    </row>
    <row r="30" spans="1:9" ht="15" customHeight="1" thickBot="1" x14ac:dyDescent="0.3">
      <c r="A30" s="877" t="s">
        <v>255</v>
      </c>
      <c r="B30" s="994"/>
      <c r="C30" s="878" t="s">
        <v>248</v>
      </c>
      <c r="D30" s="996"/>
      <c r="E30" s="878" t="s">
        <v>219</v>
      </c>
      <c r="F30" s="879"/>
      <c r="G30" s="988"/>
      <c r="H30" s="989"/>
      <c r="I30" s="997"/>
    </row>
    <row r="31" spans="1:9" ht="15" customHeight="1" thickBot="1" x14ac:dyDescent="0.3">
      <c r="A31" s="880" t="s">
        <v>249</v>
      </c>
      <c r="B31" s="995"/>
      <c r="C31" s="881" t="s">
        <v>250</v>
      </c>
      <c r="D31" s="881"/>
      <c r="E31" s="1161"/>
      <c r="F31" s="1162"/>
      <c r="G31" s="1162"/>
      <c r="H31" s="1162"/>
      <c r="I31" s="1163"/>
    </row>
    <row r="32" spans="1:9" ht="15" customHeight="1" thickBot="1" x14ac:dyDescent="0.3">
      <c r="A32" s="877" t="s">
        <v>255</v>
      </c>
      <c r="B32" s="994"/>
      <c r="C32" s="878" t="s">
        <v>248</v>
      </c>
      <c r="D32" s="996"/>
      <c r="E32" s="878" t="s">
        <v>219</v>
      </c>
      <c r="F32" s="879"/>
      <c r="G32" s="988"/>
      <c r="H32" s="989"/>
      <c r="I32" s="997"/>
    </row>
    <row r="33" spans="1:9" ht="15" customHeight="1" thickBot="1" x14ac:dyDescent="0.3">
      <c r="A33" s="880" t="s">
        <v>249</v>
      </c>
      <c r="B33" s="995"/>
      <c r="C33" s="881" t="s">
        <v>250</v>
      </c>
      <c r="D33" s="881"/>
      <c r="E33" s="1161"/>
      <c r="F33" s="1162"/>
      <c r="G33" s="1162"/>
      <c r="H33" s="1162"/>
      <c r="I33" s="1163"/>
    </row>
    <row r="34" spans="1:9" ht="15" customHeight="1" thickBot="1" x14ac:dyDescent="0.3">
      <c r="A34" s="877" t="s">
        <v>255</v>
      </c>
      <c r="B34" s="994"/>
      <c r="C34" s="878" t="s">
        <v>248</v>
      </c>
      <c r="D34" s="996"/>
      <c r="E34" s="878" t="s">
        <v>219</v>
      </c>
      <c r="F34" s="879"/>
      <c r="G34" s="988"/>
      <c r="H34" s="989"/>
      <c r="I34" s="997"/>
    </row>
    <row r="35" spans="1:9" ht="15" customHeight="1" thickBot="1" x14ac:dyDescent="0.3">
      <c r="A35" s="880" t="s">
        <v>249</v>
      </c>
      <c r="B35" s="995"/>
      <c r="C35" s="881" t="s">
        <v>250</v>
      </c>
      <c r="D35" s="881"/>
      <c r="E35" s="1161"/>
      <c r="F35" s="1162"/>
      <c r="G35" s="1162"/>
      <c r="H35" s="1162"/>
      <c r="I35" s="1163"/>
    </row>
    <row r="36" spans="1:9" ht="15" customHeight="1" thickBot="1" x14ac:dyDescent="0.3">
      <c r="A36" s="877" t="s">
        <v>255</v>
      </c>
      <c r="B36" s="994"/>
      <c r="C36" s="878" t="s">
        <v>248</v>
      </c>
      <c r="D36" s="996"/>
      <c r="E36" s="878" t="s">
        <v>219</v>
      </c>
      <c r="F36" s="879"/>
      <c r="G36" s="988"/>
      <c r="H36" s="989"/>
      <c r="I36" s="997"/>
    </row>
    <row r="37" spans="1:9" ht="15" customHeight="1" thickBot="1" x14ac:dyDescent="0.3">
      <c r="A37" s="880" t="s">
        <v>249</v>
      </c>
      <c r="B37" s="995"/>
      <c r="C37" s="881" t="s">
        <v>250</v>
      </c>
      <c r="D37" s="881"/>
      <c r="E37" s="1161"/>
      <c r="F37" s="1162"/>
      <c r="G37" s="1162"/>
      <c r="H37" s="1162"/>
      <c r="I37" s="1163"/>
    </row>
    <row r="38" spans="1:9" ht="15" customHeight="1" thickBot="1" x14ac:dyDescent="0.3">
      <c r="A38" s="877" t="s">
        <v>255</v>
      </c>
      <c r="B38" s="994"/>
      <c r="C38" s="878" t="s">
        <v>248</v>
      </c>
      <c r="D38" s="996"/>
      <c r="E38" s="878" t="s">
        <v>219</v>
      </c>
      <c r="F38" s="879"/>
      <c r="G38" s="988"/>
      <c r="H38" s="989"/>
      <c r="I38" s="997"/>
    </row>
    <row r="39" spans="1:9" ht="15" customHeight="1" thickBot="1" x14ac:dyDescent="0.3">
      <c r="A39" s="880" t="s">
        <v>249</v>
      </c>
      <c r="B39" s="995"/>
      <c r="C39" s="881" t="s">
        <v>250</v>
      </c>
      <c r="D39" s="881"/>
      <c r="E39" s="1161"/>
      <c r="F39" s="1162"/>
      <c r="G39" s="1162"/>
      <c r="H39" s="1162"/>
      <c r="I39" s="1163"/>
    </row>
    <row r="40" spans="1:9" ht="5.0999999999999996" customHeight="1" x14ac:dyDescent="0.25">
      <c r="A40" s="891"/>
      <c r="B40" s="891"/>
      <c r="C40" s="891"/>
      <c r="D40" s="891"/>
      <c r="E40" s="891"/>
      <c r="F40" s="891"/>
      <c r="G40" s="891"/>
      <c r="H40" s="891"/>
      <c r="I40" s="891"/>
    </row>
    <row r="41" spans="1:9" ht="15" customHeight="1" x14ac:dyDescent="0.25">
      <c r="A41" s="873">
        <v>8840</v>
      </c>
      <c r="B41" s="874" t="s">
        <v>256</v>
      </c>
      <c r="C41" s="888"/>
      <c r="D41" s="888"/>
      <c r="E41" s="888"/>
      <c r="F41" s="889"/>
      <c r="G41" s="889"/>
      <c r="H41" s="889"/>
      <c r="I41" s="890"/>
    </row>
    <row r="42" spans="1:9" ht="15" customHeight="1" thickBot="1" x14ac:dyDescent="0.3">
      <c r="A42" s="877" t="s">
        <v>257</v>
      </c>
      <c r="B42" s="994"/>
      <c r="C42" s="878" t="s">
        <v>248</v>
      </c>
      <c r="D42" s="998"/>
      <c r="E42" s="878" t="s">
        <v>219</v>
      </c>
      <c r="F42" s="879"/>
      <c r="G42" s="988"/>
      <c r="H42" s="989"/>
      <c r="I42" s="997"/>
    </row>
    <row r="43" spans="1:9" ht="15" customHeight="1" thickBot="1" x14ac:dyDescent="0.3">
      <c r="A43" s="880" t="s">
        <v>249</v>
      </c>
      <c r="B43" s="995"/>
      <c r="C43" s="881" t="s">
        <v>250</v>
      </c>
      <c r="D43" s="881"/>
      <c r="E43" s="1161"/>
      <c r="F43" s="1162"/>
      <c r="G43" s="1162"/>
      <c r="H43" s="1162"/>
      <c r="I43" s="1163"/>
    </row>
    <row r="44" spans="1:9" ht="15" customHeight="1" thickBot="1" x14ac:dyDescent="0.3">
      <c r="A44" s="877" t="s">
        <v>257</v>
      </c>
      <c r="B44" s="994"/>
      <c r="C44" s="878" t="s">
        <v>248</v>
      </c>
      <c r="D44" s="996"/>
      <c r="E44" s="878" t="s">
        <v>219</v>
      </c>
      <c r="F44" s="879"/>
      <c r="G44" s="988"/>
      <c r="H44" s="989"/>
      <c r="I44" s="997"/>
    </row>
    <row r="45" spans="1:9" ht="15" customHeight="1" thickBot="1" x14ac:dyDescent="0.3">
      <c r="A45" s="880" t="s">
        <v>249</v>
      </c>
      <c r="B45" s="995"/>
      <c r="C45" s="881" t="s">
        <v>250</v>
      </c>
      <c r="D45" s="881"/>
      <c r="E45" s="1161"/>
      <c r="F45" s="1162"/>
      <c r="G45" s="1162"/>
      <c r="H45" s="1162"/>
      <c r="I45" s="1163"/>
    </row>
    <row r="46" spans="1:9" ht="15" customHeight="1" thickBot="1" x14ac:dyDescent="0.3">
      <c r="A46" s="877" t="s">
        <v>257</v>
      </c>
      <c r="B46" s="994"/>
      <c r="C46" s="878" t="s">
        <v>248</v>
      </c>
      <c r="D46" s="996"/>
      <c r="E46" s="878" t="s">
        <v>219</v>
      </c>
      <c r="F46" s="879"/>
      <c r="G46" s="988"/>
      <c r="H46" s="989"/>
      <c r="I46" s="997"/>
    </row>
    <row r="47" spans="1:9" ht="15" customHeight="1" thickBot="1" x14ac:dyDescent="0.3">
      <c r="A47" s="880" t="s">
        <v>249</v>
      </c>
      <c r="B47" s="995"/>
      <c r="C47" s="881" t="s">
        <v>250</v>
      </c>
      <c r="D47" s="881"/>
      <c r="E47" s="1161"/>
      <c r="F47" s="1162"/>
      <c r="G47" s="1162"/>
      <c r="H47" s="1162"/>
      <c r="I47" s="1163"/>
    </row>
    <row r="48" spans="1:9" ht="15" customHeight="1" thickBot="1" x14ac:dyDescent="0.3">
      <c r="A48" s="877" t="s">
        <v>257</v>
      </c>
      <c r="B48" s="994"/>
      <c r="C48" s="878" t="s">
        <v>248</v>
      </c>
      <c r="D48" s="996"/>
      <c r="E48" s="878" t="s">
        <v>219</v>
      </c>
      <c r="F48" s="879"/>
      <c r="G48" s="988"/>
      <c r="H48" s="989"/>
      <c r="I48" s="997"/>
    </row>
    <row r="49" spans="1:9" ht="15" customHeight="1" thickBot="1" x14ac:dyDescent="0.3">
      <c r="A49" s="880" t="s">
        <v>249</v>
      </c>
      <c r="B49" s="995"/>
      <c r="C49" s="881" t="s">
        <v>250</v>
      </c>
      <c r="D49" s="881"/>
      <c r="E49" s="1161"/>
      <c r="F49" s="1162"/>
      <c r="G49" s="1162"/>
      <c r="H49" s="1162"/>
      <c r="I49" s="1163"/>
    </row>
    <row r="50" spans="1:9" ht="15" customHeight="1" thickBot="1" x14ac:dyDescent="0.3">
      <c r="A50" s="877" t="s">
        <v>257</v>
      </c>
      <c r="B50" s="994"/>
      <c r="C50" s="878" t="s">
        <v>248</v>
      </c>
      <c r="D50" s="996"/>
      <c r="E50" s="878" t="s">
        <v>219</v>
      </c>
      <c r="F50" s="879"/>
      <c r="G50" s="988"/>
      <c r="H50" s="989"/>
      <c r="I50" s="997"/>
    </row>
    <row r="51" spans="1:9" ht="15" customHeight="1" thickBot="1" x14ac:dyDescent="0.3">
      <c r="A51" s="880" t="s">
        <v>249</v>
      </c>
      <c r="B51" s="995"/>
      <c r="C51" s="881" t="s">
        <v>250</v>
      </c>
      <c r="D51" s="881"/>
      <c r="E51" s="1161"/>
      <c r="F51" s="1162"/>
      <c r="G51" s="1162"/>
      <c r="H51" s="1162"/>
      <c r="I51" s="1163"/>
    </row>
    <row r="52" spans="1:9" ht="5.0999999999999996" customHeight="1" x14ac:dyDescent="0.25">
      <c r="A52" s="892"/>
      <c r="B52" s="892"/>
      <c r="C52" s="892"/>
      <c r="D52" s="892"/>
      <c r="E52" s="892"/>
      <c r="F52" s="891"/>
      <c r="G52" s="891"/>
      <c r="H52" s="891"/>
      <c r="I52" s="891"/>
    </row>
    <row r="53" spans="1:9" ht="15" hidden="1" customHeight="1" thickBot="1" x14ac:dyDescent="0.3">
      <c r="A53" s="873">
        <v>8850</v>
      </c>
      <c r="B53" s="874"/>
      <c r="C53" s="888"/>
      <c r="D53" s="888"/>
      <c r="E53" s="888"/>
      <c r="F53" s="889"/>
      <c r="G53" s="889"/>
      <c r="H53" s="889"/>
      <c r="I53" s="890"/>
    </row>
    <row r="54" spans="1:9" ht="15" hidden="1" customHeight="1" x14ac:dyDescent="0.25">
      <c r="A54" s="877"/>
      <c r="B54" s="878"/>
      <c r="C54" s="878"/>
      <c r="D54" s="878"/>
      <c r="E54" s="878"/>
      <c r="F54" s="893"/>
      <c r="G54" s="894"/>
      <c r="H54" s="894"/>
      <c r="I54" s="895"/>
    </row>
    <row r="55" spans="1:9" ht="15" hidden="1" customHeight="1" x14ac:dyDescent="0.25">
      <c r="A55" s="877"/>
      <c r="B55" s="878"/>
      <c r="C55" s="878"/>
      <c r="D55" s="878"/>
      <c r="E55" s="878"/>
      <c r="F55" s="887"/>
      <c r="G55" s="896"/>
      <c r="H55" s="896"/>
      <c r="I55" s="897"/>
    </row>
    <row r="56" spans="1:9" ht="15" hidden="1" customHeight="1" x14ac:dyDescent="0.25">
      <c r="A56" s="877"/>
      <c r="B56" s="878"/>
      <c r="C56" s="878"/>
      <c r="D56" s="878"/>
      <c r="E56" s="878"/>
      <c r="F56" s="887"/>
      <c r="G56" s="896"/>
      <c r="H56" s="896"/>
      <c r="I56" s="897"/>
    </row>
    <row r="57" spans="1:9" ht="15" hidden="1" customHeight="1" x14ac:dyDescent="0.25">
      <c r="A57" s="877"/>
      <c r="B57" s="878"/>
      <c r="C57" s="878"/>
      <c r="D57" s="878"/>
      <c r="E57" s="878"/>
      <c r="F57" s="887"/>
      <c r="G57" s="896"/>
      <c r="H57" s="896"/>
      <c r="I57" s="897"/>
    </row>
    <row r="58" spans="1:9" ht="15" hidden="1" customHeight="1" x14ac:dyDescent="0.25">
      <c r="A58" s="877"/>
      <c r="B58" s="878"/>
      <c r="C58" s="878"/>
      <c r="D58" s="878"/>
      <c r="E58" s="878"/>
      <c r="F58" s="887"/>
      <c r="G58" s="896"/>
      <c r="H58" s="896"/>
      <c r="I58" s="897"/>
    </row>
    <row r="59" spans="1:9" ht="15" hidden="1" customHeight="1" x14ac:dyDescent="0.25">
      <c r="A59" s="877"/>
      <c r="B59" s="878"/>
      <c r="C59" s="878"/>
      <c r="D59" s="878"/>
      <c r="E59" s="878"/>
      <c r="F59" s="887"/>
      <c r="G59" s="896"/>
      <c r="H59" s="896"/>
      <c r="I59" s="897"/>
    </row>
    <row r="60" spans="1:9" ht="15" hidden="1" customHeight="1" x14ac:dyDescent="0.25">
      <c r="A60" s="877"/>
      <c r="B60" s="878"/>
      <c r="C60" s="878"/>
      <c r="D60" s="878"/>
      <c r="E60" s="878"/>
      <c r="F60" s="887"/>
      <c r="G60" s="896"/>
      <c r="H60" s="896"/>
      <c r="I60" s="897"/>
    </row>
    <row r="61" spans="1:9" ht="15" hidden="1" customHeight="1" x14ac:dyDescent="0.25">
      <c r="A61" s="877"/>
      <c r="B61" s="878"/>
      <c r="C61" s="878"/>
      <c r="D61" s="878"/>
      <c r="E61" s="878"/>
      <c r="F61" s="887"/>
      <c r="G61" s="896"/>
      <c r="H61" s="896"/>
      <c r="I61" s="897"/>
    </row>
    <row r="62" spans="1:9" ht="15" hidden="1" customHeight="1" thickBot="1" x14ac:dyDescent="0.3">
      <c r="A62" s="880"/>
      <c r="B62" s="881"/>
      <c r="C62" s="881"/>
      <c r="D62" s="881"/>
      <c r="E62" s="881"/>
      <c r="F62" s="898"/>
      <c r="G62" s="899"/>
      <c r="H62" s="899"/>
      <c r="I62" s="900"/>
    </row>
    <row r="63" spans="1:9" ht="5.0999999999999996" hidden="1" customHeight="1" x14ac:dyDescent="0.25">
      <c r="A63" s="892"/>
      <c r="B63" s="892"/>
      <c r="C63" s="892"/>
      <c r="D63" s="892"/>
      <c r="E63" s="892"/>
      <c r="F63" s="891"/>
      <c r="G63" s="891"/>
      <c r="H63" s="891"/>
      <c r="I63" s="891"/>
    </row>
    <row r="64" spans="1:9" ht="15" hidden="1" customHeight="1" thickBot="1" x14ac:dyDescent="0.3">
      <c r="A64" s="873">
        <v>8860</v>
      </c>
      <c r="B64" s="874"/>
      <c r="C64" s="888"/>
      <c r="D64" s="888"/>
      <c r="E64" s="888"/>
      <c r="F64" s="889"/>
      <c r="G64" s="889"/>
      <c r="H64" s="889"/>
      <c r="I64" s="890"/>
    </row>
    <row r="65" spans="1:9" ht="15" hidden="1" customHeight="1" x14ac:dyDescent="0.25">
      <c r="A65" s="877"/>
      <c r="B65" s="878"/>
      <c r="C65" s="878"/>
      <c r="D65" s="878"/>
      <c r="E65" s="878"/>
      <c r="F65" s="893"/>
      <c r="G65" s="894"/>
      <c r="H65" s="894"/>
      <c r="I65" s="895"/>
    </row>
    <row r="66" spans="1:9" ht="15" hidden="1" customHeight="1" x14ac:dyDescent="0.25">
      <c r="A66" s="877"/>
      <c r="B66" s="878"/>
      <c r="C66" s="878"/>
      <c r="D66" s="878"/>
      <c r="E66" s="878"/>
      <c r="F66" s="887"/>
      <c r="G66" s="896"/>
      <c r="H66" s="896"/>
      <c r="I66" s="897"/>
    </row>
    <row r="67" spans="1:9" ht="15" hidden="1" customHeight="1" x14ac:dyDescent="0.25">
      <c r="A67" s="877"/>
      <c r="B67" s="878"/>
      <c r="C67" s="878"/>
      <c r="D67" s="878"/>
      <c r="E67" s="878"/>
      <c r="F67" s="887"/>
      <c r="G67" s="896"/>
      <c r="H67" s="896"/>
      <c r="I67" s="897"/>
    </row>
    <row r="68" spans="1:9" ht="15" hidden="1" customHeight="1" x14ac:dyDescent="0.25">
      <c r="A68" s="877"/>
      <c r="B68" s="878"/>
      <c r="C68" s="878"/>
      <c r="D68" s="878"/>
      <c r="E68" s="878"/>
      <c r="F68" s="887"/>
      <c r="G68" s="896"/>
      <c r="H68" s="896"/>
      <c r="I68" s="897"/>
    </row>
    <row r="69" spans="1:9" ht="15" hidden="1" customHeight="1" x14ac:dyDescent="0.25">
      <c r="A69" s="877"/>
      <c r="B69" s="878"/>
      <c r="C69" s="878"/>
      <c r="D69" s="878"/>
      <c r="E69" s="878"/>
      <c r="F69" s="887"/>
      <c r="G69" s="896"/>
      <c r="H69" s="896"/>
      <c r="I69" s="897"/>
    </row>
    <row r="70" spans="1:9" ht="15" hidden="1" customHeight="1" x14ac:dyDescent="0.25">
      <c r="A70" s="877"/>
      <c r="B70" s="878"/>
      <c r="C70" s="878"/>
      <c r="D70" s="878"/>
      <c r="E70" s="878"/>
      <c r="F70" s="887"/>
      <c r="G70" s="896"/>
      <c r="H70" s="896"/>
      <c r="I70" s="897"/>
    </row>
    <row r="71" spans="1:9" ht="15" hidden="1" customHeight="1" x14ac:dyDescent="0.25">
      <c r="A71" s="877"/>
      <c r="B71" s="878"/>
      <c r="C71" s="878"/>
      <c r="D71" s="878"/>
      <c r="E71" s="878"/>
      <c r="F71" s="887"/>
      <c r="G71" s="896"/>
      <c r="H71" s="896"/>
      <c r="I71" s="897"/>
    </row>
    <row r="72" spans="1:9" ht="15" hidden="1" customHeight="1" x14ac:dyDescent="0.25">
      <c r="A72" s="877"/>
      <c r="B72" s="878"/>
      <c r="C72" s="878"/>
      <c r="D72" s="878"/>
      <c r="E72" s="878"/>
      <c r="F72" s="887"/>
      <c r="G72" s="896"/>
      <c r="H72" s="896"/>
      <c r="I72" s="897"/>
    </row>
    <row r="73" spans="1:9" ht="15" hidden="1" customHeight="1" thickBot="1" x14ac:dyDescent="0.3">
      <c r="A73" s="880"/>
      <c r="B73" s="881"/>
      <c r="C73" s="881"/>
      <c r="D73" s="881"/>
      <c r="E73" s="881"/>
      <c r="F73" s="898"/>
      <c r="G73" s="899"/>
      <c r="H73" s="899"/>
      <c r="I73" s="900"/>
    </row>
    <row r="74" spans="1:9" ht="5.0999999999999996" hidden="1" customHeight="1" x14ac:dyDescent="0.25">
      <c r="A74" s="880"/>
      <c r="B74" s="881"/>
      <c r="C74" s="881"/>
      <c r="D74" s="881"/>
      <c r="E74" s="881"/>
      <c r="F74" s="891"/>
      <c r="G74" s="891"/>
      <c r="H74" s="891"/>
      <c r="I74" s="891"/>
    </row>
    <row r="75" spans="1:9" ht="15" customHeight="1" x14ac:dyDescent="0.25">
      <c r="A75" s="873">
        <v>8870</v>
      </c>
      <c r="B75" s="874" t="s">
        <v>258</v>
      </c>
      <c r="C75" s="888"/>
      <c r="D75" s="888"/>
      <c r="E75" s="888"/>
      <c r="F75" s="889"/>
      <c r="G75" s="889"/>
      <c r="H75" s="889"/>
      <c r="I75" s="890"/>
    </row>
    <row r="76" spans="1:9" ht="15" customHeight="1" thickBot="1" x14ac:dyDescent="0.3">
      <c r="A76" s="877" t="s">
        <v>259</v>
      </c>
      <c r="B76" s="994"/>
      <c r="C76" s="878" t="s">
        <v>248</v>
      </c>
      <c r="D76" s="996"/>
      <c r="E76" s="878" t="s">
        <v>219</v>
      </c>
      <c r="F76" s="879"/>
      <c r="G76" s="988"/>
      <c r="H76" s="989"/>
      <c r="I76" s="997"/>
    </row>
    <row r="77" spans="1:9" ht="15" customHeight="1" thickBot="1" x14ac:dyDescent="0.3">
      <c r="A77" s="880" t="s">
        <v>249</v>
      </c>
      <c r="B77" s="995"/>
      <c r="C77" s="881" t="s">
        <v>260</v>
      </c>
      <c r="D77" s="881"/>
      <c r="E77" s="1161"/>
      <c r="F77" s="1162"/>
      <c r="G77" s="1162"/>
      <c r="H77" s="1162"/>
      <c r="I77" s="1163"/>
    </row>
    <row r="78" spans="1:9" ht="15" hidden="1" customHeight="1" thickBot="1" x14ac:dyDescent="0.3">
      <c r="A78" s="877" t="s">
        <v>259</v>
      </c>
      <c r="B78" s="996"/>
      <c r="C78" s="878" t="s">
        <v>248</v>
      </c>
      <c r="D78" s="878"/>
      <c r="E78" s="878" t="s">
        <v>219</v>
      </c>
      <c r="F78" s="879"/>
      <c r="G78" s="885"/>
      <c r="H78" s="885"/>
      <c r="I78" s="879"/>
    </row>
    <row r="79" spans="1:9" ht="15" hidden="1" customHeight="1" thickBot="1" x14ac:dyDescent="0.3">
      <c r="A79" s="880" t="s">
        <v>249</v>
      </c>
      <c r="B79" s="995"/>
      <c r="C79" s="881" t="s">
        <v>260</v>
      </c>
      <c r="D79" s="881"/>
      <c r="E79" s="882"/>
      <c r="F79" s="883"/>
      <c r="G79" s="883"/>
      <c r="H79" s="883"/>
      <c r="I79" s="884"/>
    </row>
    <row r="80" spans="1:9" ht="15" hidden="1" customHeight="1" thickBot="1" x14ac:dyDescent="0.3">
      <c r="A80" s="877" t="s">
        <v>259</v>
      </c>
      <c r="B80" s="996"/>
      <c r="C80" s="878" t="s">
        <v>248</v>
      </c>
      <c r="D80" s="878"/>
      <c r="E80" s="878" t="s">
        <v>219</v>
      </c>
      <c r="F80" s="879"/>
      <c r="G80" s="885"/>
      <c r="H80" s="885"/>
      <c r="I80" s="879"/>
    </row>
    <row r="81" spans="1:9" ht="15" hidden="1" customHeight="1" thickBot="1" x14ac:dyDescent="0.3">
      <c r="A81" s="880" t="s">
        <v>249</v>
      </c>
      <c r="B81" s="995"/>
      <c r="C81" s="881" t="s">
        <v>260</v>
      </c>
      <c r="D81" s="881"/>
      <c r="E81" s="882"/>
      <c r="F81" s="883"/>
      <c r="G81" s="883"/>
      <c r="H81" s="883"/>
      <c r="I81" s="884"/>
    </row>
    <row r="82" spans="1:9" ht="15" hidden="1" customHeight="1" thickBot="1" x14ac:dyDescent="0.3">
      <c r="A82" s="877" t="s">
        <v>259</v>
      </c>
      <c r="B82" s="996"/>
      <c r="C82" s="878" t="s">
        <v>248</v>
      </c>
      <c r="D82" s="878"/>
      <c r="E82" s="878" t="s">
        <v>219</v>
      </c>
      <c r="F82" s="879"/>
      <c r="G82" s="885"/>
      <c r="H82" s="885"/>
      <c r="I82" s="879"/>
    </row>
    <row r="83" spans="1:9" ht="15" hidden="1" customHeight="1" thickBot="1" x14ac:dyDescent="0.3">
      <c r="A83" s="880" t="s">
        <v>249</v>
      </c>
      <c r="B83" s="995"/>
      <c r="C83" s="881" t="s">
        <v>260</v>
      </c>
      <c r="D83" s="881"/>
      <c r="E83" s="882"/>
      <c r="F83" s="883"/>
      <c r="G83" s="883"/>
      <c r="H83" s="883"/>
      <c r="I83" s="884"/>
    </row>
    <row r="84" spans="1:9" ht="15" customHeight="1" thickBot="1" x14ac:dyDescent="0.3">
      <c r="A84" s="877" t="s">
        <v>259</v>
      </c>
      <c r="B84" s="994"/>
      <c r="C84" s="878" t="s">
        <v>248</v>
      </c>
      <c r="D84" s="996"/>
      <c r="E84" s="878" t="s">
        <v>219</v>
      </c>
      <c r="F84" s="879"/>
      <c r="G84" s="988"/>
      <c r="H84" s="989"/>
      <c r="I84" s="997"/>
    </row>
    <row r="85" spans="1:9" ht="15" customHeight="1" thickBot="1" x14ac:dyDescent="0.3">
      <c r="A85" s="880" t="s">
        <v>249</v>
      </c>
      <c r="B85" s="995"/>
      <c r="C85" s="881" t="s">
        <v>260</v>
      </c>
      <c r="D85" s="881"/>
      <c r="E85" s="1161"/>
      <c r="F85" s="1162"/>
      <c r="G85" s="1162"/>
      <c r="H85" s="1162"/>
      <c r="I85" s="1163"/>
    </row>
    <row r="86" spans="1:9" ht="5.0999999999999996" customHeight="1" x14ac:dyDescent="0.25">
      <c r="A86" s="891"/>
      <c r="B86" s="891"/>
      <c r="C86" s="891"/>
      <c r="D86" s="891"/>
      <c r="E86" s="891"/>
      <c r="F86" s="891"/>
      <c r="G86" s="891"/>
      <c r="H86" s="891"/>
      <c r="I86" s="891"/>
    </row>
    <row r="87" spans="1:9" ht="15" customHeight="1" x14ac:dyDescent="0.25">
      <c r="A87" s="873">
        <v>8880</v>
      </c>
      <c r="B87" s="874" t="s">
        <v>267</v>
      </c>
      <c r="C87" s="888"/>
      <c r="D87" s="888"/>
      <c r="E87" s="888"/>
      <c r="F87" s="889"/>
      <c r="G87" s="889"/>
      <c r="H87" s="889"/>
      <c r="I87" s="890"/>
    </row>
    <row r="88" spans="1:9" ht="15" customHeight="1" thickBot="1" x14ac:dyDescent="0.3">
      <c r="A88" s="877" t="s">
        <v>259</v>
      </c>
      <c r="B88" s="994"/>
      <c r="C88" s="878" t="s">
        <v>248</v>
      </c>
      <c r="D88" s="996"/>
      <c r="E88" s="878" t="s">
        <v>219</v>
      </c>
      <c r="F88" s="879"/>
      <c r="G88" s="988"/>
      <c r="H88" s="989"/>
      <c r="I88" s="997"/>
    </row>
    <row r="89" spans="1:9" ht="15" customHeight="1" thickBot="1" x14ac:dyDescent="0.3">
      <c r="A89" s="880" t="s">
        <v>249</v>
      </c>
      <c r="B89" s="995"/>
      <c r="C89" s="881" t="s">
        <v>260</v>
      </c>
      <c r="D89" s="881"/>
      <c r="E89" s="1161"/>
      <c r="F89" s="1162"/>
      <c r="G89" s="1162"/>
      <c r="H89" s="1162"/>
      <c r="I89" s="1163"/>
    </row>
    <row r="90" spans="1:9" ht="15" hidden="1" customHeight="1" thickBot="1" x14ac:dyDescent="0.3">
      <c r="A90" s="877" t="s">
        <v>259</v>
      </c>
      <c r="B90" s="996"/>
      <c r="C90" s="878" t="s">
        <v>248</v>
      </c>
      <c r="D90" s="878"/>
      <c r="E90" s="878" t="s">
        <v>219</v>
      </c>
      <c r="F90" s="879"/>
      <c r="G90" s="885"/>
      <c r="H90" s="885"/>
      <c r="I90" s="879"/>
    </row>
    <row r="91" spans="1:9" ht="15" hidden="1" customHeight="1" thickBot="1" x14ac:dyDescent="0.3">
      <c r="A91" s="880" t="s">
        <v>249</v>
      </c>
      <c r="B91" s="995"/>
      <c r="C91" s="881" t="s">
        <v>260</v>
      </c>
      <c r="D91" s="881"/>
      <c r="E91" s="882"/>
      <c r="F91" s="883"/>
      <c r="G91" s="883"/>
      <c r="H91" s="883"/>
      <c r="I91" s="884"/>
    </row>
    <row r="92" spans="1:9" ht="15" hidden="1" customHeight="1" thickBot="1" x14ac:dyDescent="0.3">
      <c r="A92" s="877" t="s">
        <v>259</v>
      </c>
      <c r="B92" s="996"/>
      <c r="C92" s="878" t="s">
        <v>248</v>
      </c>
      <c r="D92" s="878"/>
      <c r="E92" s="878" t="s">
        <v>219</v>
      </c>
      <c r="F92" s="879"/>
      <c r="G92" s="885"/>
      <c r="H92" s="885"/>
      <c r="I92" s="879"/>
    </row>
    <row r="93" spans="1:9" ht="15" hidden="1" customHeight="1" thickBot="1" x14ac:dyDescent="0.3">
      <c r="A93" s="880" t="s">
        <v>249</v>
      </c>
      <c r="B93" s="995"/>
      <c r="C93" s="881" t="s">
        <v>260</v>
      </c>
      <c r="D93" s="881"/>
      <c r="E93" s="882"/>
      <c r="F93" s="883"/>
      <c r="G93" s="883"/>
      <c r="H93" s="883"/>
      <c r="I93" s="884"/>
    </row>
    <row r="94" spans="1:9" ht="15" hidden="1" customHeight="1" thickBot="1" x14ac:dyDescent="0.3">
      <c r="A94" s="877" t="s">
        <v>259</v>
      </c>
      <c r="B94" s="996"/>
      <c r="C94" s="878" t="s">
        <v>248</v>
      </c>
      <c r="D94" s="878"/>
      <c r="E94" s="878" t="s">
        <v>219</v>
      </c>
      <c r="F94" s="879"/>
      <c r="G94" s="885"/>
      <c r="H94" s="885"/>
      <c r="I94" s="879"/>
    </row>
    <row r="95" spans="1:9" ht="15" hidden="1" customHeight="1" thickBot="1" x14ac:dyDescent="0.3">
      <c r="A95" s="880" t="s">
        <v>249</v>
      </c>
      <c r="B95" s="995"/>
      <c r="C95" s="881" t="s">
        <v>260</v>
      </c>
      <c r="D95" s="881"/>
      <c r="E95" s="882"/>
      <c r="F95" s="883"/>
      <c r="G95" s="883"/>
      <c r="H95" s="883"/>
      <c r="I95" s="884"/>
    </row>
    <row r="96" spans="1:9" ht="15" customHeight="1" thickBot="1" x14ac:dyDescent="0.3">
      <c r="A96" s="877" t="s">
        <v>259</v>
      </c>
      <c r="B96" s="994"/>
      <c r="C96" s="878" t="s">
        <v>248</v>
      </c>
      <c r="D96" s="996"/>
      <c r="E96" s="878" t="s">
        <v>219</v>
      </c>
      <c r="F96" s="879"/>
      <c r="G96" s="988"/>
      <c r="H96" s="989"/>
      <c r="I96" s="997"/>
    </row>
    <row r="97" spans="1:9" ht="15" customHeight="1" thickBot="1" x14ac:dyDescent="0.3">
      <c r="A97" s="880" t="s">
        <v>249</v>
      </c>
      <c r="B97" s="995"/>
      <c r="C97" s="881" t="s">
        <v>260</v>
      </c>
      <c r="D97" s="881"/>
      <c r="E97" s="1161"/>
      <c r="F97" s="1162"/>
      <c r="G97" s="1162"/>
      <c r="H97" s="1162"/>
      <c r="I97" s="1163"/>
    </row>
    <row r="98" spans="1:9" ht="15" customHeight="1" x14ac:dyDescent="0.25">
      <c r="A98" s="857" t="s">
        <v>227</v>
      </c>
      <c r="B98" s="1158"/>
      <c r="C98" s="1159"/>
      <c r="D98" s="1159"/>
      <c r="E98" s="1159"/>
      <c r="F98" s="1159"/>
      <c r="G98" s="1159"/>
      <c r="H98" s="1159"/>
      <c r="I98" s="1159"/>
    </row>
    <row r="99" spans="1:9" ht="15" customHeight="1" x14ac:dyDescent="0.25">
      <c r="A99" s="891"/>
      <c r="B99" s="1160"/>
      <c r="C99" s="1160"/>
      <c r="D99" s="1160"/>
      <c r="E99" s="1160"/>
      <c r="F99" s="1160"/>
      <c r="G99" s="1160"/>
      <c r="H99" s="1160"/>
      <c r="I99" s="1160"/>
    </row>
    <row r="100" spans="1:9" ht="22.5" customHeight="1" x14ac:dyDescent="0.25">
      <c r="A100" s="808" t="s">
        <v>690</v>
      </c>
      <c r="B100" s="1155"/>
      <c r="C100" s="1156"/>
      <c r="D100" s="1157"/>
      <c r="E100" s="901" t="s">
        <v>228</v>
      </c>
      <c r="F100" s="902"/>
      <c r="G100" s="902"/>
      <c r="H100" s="902"/>
      <c r="I100" s="903"/>
    </row>
    <row r="101" spans="1:9" ht="15" customHeight="1" x14ac:dyDescent="0.25">
      <c r="A101" s="904" t="s">
        <v>217</v>
      </c>
      <c r="B101" s="999"/>
      <c r="C101" s="905" t="s">
        <v>229</v>
      </c>
      <c r="D101" s="999"/>
      <c r="E101" s="1149"/>
      <c r="F101" s="1150"/>
      <c r="G101" s="1150"/>
      <c r="H101" s="1150"/>
      <c r="I101" s="1151"/>
    </row>
    <row r="102" spans="1:9" ht="15" customHeight="1" thickBot="1" x14ac:dyDescent="0.3">
      <c r="A102" s="906" t="s">
        <v>1149</v>
      </c>
      <c r="B102" s="1000"/>
      <c r="C102" s="907" t="s">
        <v>230</v>
      </c>
      <c r="D102" s="1001"/>
      <c r="E102" s="1152"/>
      <c r="F102" s="1153"/>
      <c r="G102" s="1153"/>
      <c r="H102" s="1153"/>
      <c r="I102" s="1154"/>
    </row>
    <row r="103" spans="1:9" ht="15" customHeight="1" thickTop="1" x14ac:dyDescent="0.25">
      <c r="A103" s="29"/>
      <c r="B103" s="29"/>
      <c r="C103" s="29"/>
      <c r="D103" s="29"/>
      <c r="E103" s="29"/>
      <c r="F103" s="29"/>
      <c r="G103" s="29"/>
      <c r="H103" s="29"/>
      <c r="I103" s="29"/>
    </row>
    <row r="104" spans="1:9" x14ac:dyDescent="0.25">
      <c r="A104" s="30"/>
      <c r="B104" s="30"/>
      <c r="C104" s="30"/>
      <c r="D104" s="30"/>
      <c r="E104" s="30"/>
      <c r="F104" s="30"/>
      <c r="G104" s="30"/>
      <c r="H104" s="30"/>
      <c r="I104" s="30"/>
    </row>
    <row r="105" spans="1:9" x14ac:dyDescent="0.25">
      <c r="A105" s="30"/>
      <c r="B105" s="30"/>
      <c r="C105" s="30"/>
      <c r="D105" s="30"/>
      <c r="E105" s="30"/>
      <c r="F105" s="30"/>
      <c r="G105" s="30"/>
      <c r="H105" s="30"/>
      <c r="I105" s="30"/>
    </row>
    <row r="106" spans="1:9" x14ac:dyDescent="0.25">
      <c r="A106" s="30"/>
      <c r="B106" s="30"/>
      <c r="C106" s="30"/>
      <c r="D106" s="30"/>
      <c r="E106" s="30"/>
      <c r="F106" s="30"/>
      <c r="G106" s="30"/>
      <c r="H106" s="30"/>
      <c r="I106" s="30"/>
    </row>
    <row r="107" spans="1:9" x14ac:dyDescent="0.25">
      <c r="A107" s="30"/>
      <c r="B107" s="30"/>
      <c r="C107" s="30"/>
      <c r="D107" s="30"/>
      <c r="E107" s="30"/>
      <c r="F107" s="30"/>
      <c r="G107" s="30"/>
      <c r="H107" s="30"/>
      <c r="I107" s="30"/>
    </row>
    <row r="108" spans="1:9" x14ac:dyDescent="0.25">
      <c r="A108" s="30"/>
      <c r="B108" s="30"/>
      <c r="C108" s="30"/>
      <c r="D108" s="30"/>
      <c r="E108" s="30"/>
      <c r="F108" s="30"/>
      <c r="G108" s="30"/>
      <c r="H108" s="30"/>
      <c r="I108" s="30"/>
    </row>
    <row r="109" spans="1:9" x14ac:dyDescent="0.25">
      <c r="A109" s="30"/>
      <c r="B109" s="30"/>
      <c r="C109" s="30"/>
      <c r="D109" s="30"/>
      <c r="E109" s="30"/>
      <c r="F109" s="30"/>
      <c r="G109" s="30"/>
      <c r="H109" s="30"/>
      <c r="I109" s="30"/>
    </row>
  </sheetData>
  <sheetProtection password="CC61" sheet="1" objects="1" scenarios="1"/>
  <mergeCells count="24">
    <mergeCell ref="E49:I49"/>
    <mergeCell ref="E7:I7"/>
    <mergeCell ref="E15:I15"/>
    <mergeCell ref="E19:I19"/>
    <mergeCell ref="E35:I35"/>
    <mergeCell ref="E37:I37"/>
    <mergeCell ref="E33:I33"/>
    <mergeCell ref="E31:I31"/>
    <mergeCell ref="E3:I3"/>
    <mergeCell ref="E97:I97"/>
    <mergeCell ref="E89:I89"/>
    <mergeCell ref="E85:I85"/>
    <mergeCell ref="E51:I51"/>
    <mergeCell ref="E77:I77"/>
    <mergeCell ref="E101:I102"/>
    <mergeCell ref="B100:D100"/>
    <mergeCell ref="B98:I99"/>
    <mergeCell ref="E9:I9"/>
    <mergeCell ref="E39:I39"/>
    <mergeCell ref="E43:I43"/>
    <mergeCell ref="E45:I45"/>
    <mergeCell ref="E47:I47"/>
    <mergeCell ref="E21:I21"/>
    <mergeCell ref="E27:I27"/>
  </mergeCells>
  <phoneticPr fontId="15" type="noConversion"/>
  <dataValidations xWindow="642" yWindow="414" count="4">
    <dataValidation type="whole" allowBlank="1" showInputMessage="1" showErrorMessage="1" errorTitle="Den nemůže nabývat této hodnoty" promptTitle="Den" prompt="1 - 31" sqref="G6 G8 G14 G18 G20 G26 G30 G32 G34 G36 G38 G42 G44 G46 G48 G50 G76 G84 G88 G96">
      <formula1>1</formula1>
      <formula2>31</formula2>
    </dataValidation>
    <dataValidation type="whole" allowBlank="1" showInputMessage="1" showErrorMessage="1" errorTitle="Chybný měsíc" error="Měsíc 1 až 12" promptTitle="Měsíc" prompt="1 - 12" sqref="H6 H8 H14 H18 H20 H26 H30 H32 H34 H36 H38 H42 H44 H46 H48 H50 H76 H84 H88 H96">
      <formula1>1</formula1>
      <formula2>12</formula2>
    </dataValidation>
    <dataValidation type="whole" allowBlank="1" showInputMessage="1" showErrorMessage="1" errorTitle="Chybný rok" promptTitle="Rok" prompt="1980 - 2015" sqref="I6 I8 I14 I18 I20 I26 I30 I32 I34 I50 I36 I38 I42 I44 I46 I48 I76 I84 I88 I96">
      <formula1>1980</formula1>
      <formula2>2015</formula2>
    </dataValidation>
    <dataValidation type="whole" allowBlank="1" showInputMessage="1" showErrorMessage="1" sqref="E3:I3">
      <formula1>3000000000</formula1>
      <formula2>3999999999</formula2>
    </dataValidation>
  </dataValidations>
  <printOptions gridLinesSet="0"/>
  <pageMargins left="0.87" right="0.23" top="0.61" bottom="0.54" header="0.41" footer="0.37"/>
  <pageSetup paperSize="9" scale="90" orientation="portrait" horizontalDpi="180" verticalDpi="180" r:id="rId1"/>
  <headerFooter alignWithMargins="0">
    <oddHeader>&amp;RPříloha č.2 k čj. 113/5 095/2000</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303" transitionEvaluation="1" codeName="List17"/>
  <dimension ref="A1:H131"/>
  <sheetViews>
    <sheetView showGridLines="0" topLeftCell="A303" workbookViewId="0"/>
  </sheetViews>
  <sheetFormatPr defaultColWidth="12.5703125" defaultRowHeight="15.75" x14ac:dyDescent="0.25"/>
  <cols>
    <col min="1" max="1" width="10.28515625" style="31" customWidth="1"/>
    <col min="2" max="2" width="36.7109375" style="31" customWidth="1"/>
    <col min="3" max="3" width="7.7109375" style="31" customWidth="1"/>
    <col min="4" max="4" width="25.7109375" style="31" customWidth="1"/>
    <col min="5" max="5" width="7.42578125" style="31" customWidth="1"/>
    <col min="6" max="7" width="3.5703125" style="31" bestFit="1" customWidth="1"/>
    <col min="8" max="8" width="5.5703125" style="31" bestFit="1" customWidth="1"/>
    <col min="9" max="16384" width="12.5703125" style="31"/>
  </cols>
  <sheetData>
    <row r="1" spans="1:8" ht="24.95" customHeight="1" thickBot="1" x14ac:dyDescent="0.35">
      <c r="A1" s="363" t="s">
        <v>741</v>
      </c>
      <c r="B1" s="866" t="s">
        <v>664</v>
      </c>
      <c r="C1" s="810"/>
      <c r="D1" s="811"/>
      <c r="E1" s="812"/>
      <c r="F1" s="810"/>
      <c r="G1" s="950" t="s">
        <v>313</v>
      </c>
      <c r="H1" s="868"/>
    </row>
    <row r="2" spans="1:8" ht="6.95" customHeight="1" thickBot="1" x14ac:dyDescent="0.35">
      <c r="A2" s="816"/>
      <c r="B2" s="770"/>
      <c r="C2" s="770"/>
      <c r="D2" s="771"/>
      <c r="E2" s="770"/>
      <c r="F2" s="772"/>
      <c r="G2" s="772"/>
      <c r="H2" s="773"/>
    </row>
    <row r="3" spans="1:8" ht="18" customHeight="1" thickTop="1" thickBot="1" x14ac:dyDescent="0.3">
      <c r="A3" s="908" t="s">
        <v>268</v>
      </c>
      <c r="B3" s="909"/>
      <c r="C3" s="909"/>
      <c r="D3" s="909"/>
      <c r="E3" s="1044">
        <f>'80'!J3</f>
        <v>0</v>
      </c>
      <c r="F3" s="1113"/>
      <c r="G3" s="1113"/>
      <c r="H3" s="1114"/>
    </row>
    <row r="4" spans="1:8" ht="5.0999999999999996" customHeight="1" x14ac:dyDescent="0.25">
      <c r="A4" s="910"/>
      <c r="B4" s="910"/>
      <c r="C4" s="910"/>
      <c r="D4" s="910"/>
      <c r="E4" s="910"/>
      <c r="F4" s="910"/>
      <c r="G4" s="910"/>
      <c r="H4" s="910"/>
    </row>
    <row r="5" spans="1:8" ht="15" customHeight="1" x14ac:dyDescent="0.25">
      <c r="A5" s="911">
        <v>8910</v>
      </c>
      <c r="B5" s="912" t="s">
        <v>270</v>
      </c>
      <c r="C5" s="913"/>
      <c r="D5" s="913"/>
      <c r="E5" s="913"/>
      <c r="F5" s="910"/>
      <c r="G5" s="910"/>
      <c r="H5" s="914"/>
    </row>
    <row r="6" spans="1:8" ht="15" customHeight="1" x14ac:dyDescent="0.25">
      <c r="A6" s="915" t="s">
        <v>271</v>
      </c>
      <c r="B6" s="1002"/>
      <c r="C6" s="917" t="s">
        <v>272</v>
      </c>
      <c r="D6" s="1002"/>
      <c r="E6" s="916" t="s">
        <v>219</v>
      </c>
      <c r="F6" s="1004"/>
      <c r="G6" s="1005"/>
      <c r="H6" s="1006"/>
    </row>
    <row r="7" spans="1:8" ht="15" customHeight="1" x14ac:dyDescent="0.25">
      <c r="A7" s="915" t="s">
        <v>271</v>
      </c>
      <c r="B7" s="1002"/>
      <c r="C7" s="917" t="s">
        <v>272</v>
      </c>
      <c r="D7" s="1002"/>
      <c r="E7" s="916" t="s">
        <v>219</v>
      </c>
      <c r="F7" s="1007"/>
      <c r="G7" s="1008"/>
      <c r="H7" s="1009"/>
    </row>
    <row r="8" spans="1:8" ht="15" hidden="1" customHeight="1" x14ac:dyDescent="0.25">
      <c r="A8" s="915" t="s">
        <v>271</v>
      </c>
      <c r="B8" s="1002"/>
      <c r="C8" s="917" t="s">
        <v>272</v>
      </c>
      <c r="D8" s="1002"/>
      <c r="E8" s="916" t="s">
        <v>219</v>
      </c>
      <c r="F8" s="1007"/>
      <c r="G8" s="1008"/>
      <c r="H8" s="1009"/>
    </row>
    <row r="9" spans="1:8" ht="15" hidden="1" customHeight="1" x14ac:dyDescent="0.25">
      <c r="A9" s="915" t="s">
        <v>271</v>
      </c>
      <c r="B9" s="1002"/>
      <c r="C9" s="917" t="s">
        <v>272</v>
      </c>
      <c r="D9" s="1002"/>
      <c r="E9" s="916" t="s">
        <v>219</v>
      </c>
      <c r="F9" s="1007"/>
      <c r="G9" s="1008"/>
      <c r="H9" s="1009"/>
    </row>
    <row r="10" spans="1:8" ht="15" hidden="1" customHeight="1" x14ac:dyDescent="0.25">
      <c r="A10" s="915" t="s">
        <v>271</v>
      </c>
      <c r="B10" s="1002"/>
      <c r="C10" s="917" t="s">
        <v>272</v>
      </c>
      <c r="D10" s="1002"/>
      <c r="E10" s="916" t="s">
        <v>219</v>
      </c>
      <c r="F10" s="1007"/>
      <c r="G10" s="1008"/>
      <c r="H10" s="1009"/>
    </row>
    <row r="11" spans="1:8" ht="15" hidden="1" customHeight="1" x14ac:dyDescent="0.25">
      <c r="A11" s="915" t="s">
        <v>271</v>
      </c>
      <c r="B11" s="1002"/>
      <c r="C11" s="917" t="s">
        <v>272</v>
      </c>
      <c r="D11" s="1002"/>
      <c r="E11" s="916" t="s">
        <v>219</v>
      </c>
      <c r="F11" s="1007"/>
      <c r="G11" s="1008"/>
      <c r="H11" s="1009"/>
    </row>
    <row r="12" spans="1:8" ht="15" hidden="1" customHeight="1" x14ac:dyDescent="0.25">
      <c r="A12" s="915" t="s">
        <v>271</v>
      </c>
      <c r="B12" s="1002"/>
      <c r="C12" s="917" t="s">
        <v>272</v>
      </c>
      <c r="D12" s="1002"/>
      <c r="E12" s="916" t="s">
        <v>219</v>
      </c>
      <c r="F12" s="1007"/>
      <c r="G12" s="1008"/>
      <c r="H12" s="1009"/>
    </row>
    <row r="13" spans="1:8" ht="15" hidden="1" customHeight="1" x14ac:dyDescent="0.25">
      <c r="A13" s="915" t="s">
        <v>271</v>
      </c>
      <c r="B13" s="1002"/>
      <c r="C13" s="917" t="s">
        <v>272</v>
      </c>
      <c r="D13" s="1002"/>
      <c r="E13" s="916" t="s">
        <v>219</v>
      </c>
      <c r="F13" s="1007"/>
      <c r="G13" s="1008"/>
      <c r="H13" s="1009"/>
    </row>
    <row r="14" spans="1:8" ht="15.75" customHeight="1" x14ac:dyDescent="0.25">
      <c r="A14" s="915" t="s">
        <v>271</v>
      </c>
      <c r="B14" s="1003"/>
      <c r="C14" s="917" t="s">
        <v>272</v>
      </c>
      <c r="D14" s="1003"/>
      <c r="E14" s="916" t="s">
        <v>219</v>
      </c>
      <c r="F14" s="1007"/>
      <c r="G14" s="1008"/>
      <c r="H14" s="1009"/>
    </row>
    <row r="15" spans="1:8" ht="5.0999999999999996" customHeight="1" x14ac:dyDescent="0.25">
      <c r="A15" s="910"/>
      <c r="B15" s="910"/>
      <c r="C15" s="910"/>
      <c r="D15" s="910"/>
      <c r="E15" s="910"/>
      <c r="F15" s="910"/>
      <c r="G15" s="910"/>
      <c r="H15" s="910"/>
    </row>
    <row r="16" spans="1:8" ht="15" customHeight="1" x14ac:dyDescent="0.25">
      <c r="A16" s="911">
        <v>8920</v>
      </c>
      <c r="B16" s="912" t="s">
        <v>273</v>
      </c>
      <c r="C16" s="921"/>
      <c r="D16" s="921"/>
      <c r="E16" s="921"/>
      <c r="F16" s="922"/>
      <c r="G16" s="922"/>
      <c r="H16" s="923"/>
    </row>
    <row r="17" spans="1:8" ht="15" customHeight="1" x14ac:dyDescent="0.25">
      <c r="A17" s="915" t="s">
        <v>271</v>
      </c>
      <c r="B17" s="1002"/>
      <c r="C17" s="917" t="s">
        <v>272</v>
      </c>
      <c r="D17" s="1002"/>
      <c r="E17" s="916" t="s">
        <v>219</v>
      </c>
      <c r="F17" s="1004"/>
      <c r="G17" s="1005"/>
      <c r="H17" s="1006"/>
    </row>
    <row r="18" spans="1:8" ht="15" customHeight="1" x14ac:dyDescent="0.25">
      <c r="A18" s="915" t="s">
        <v>271</v>
      </c>
      <c r="B18" s="1002"/>
      <c r="C18" s="917" t="s">
        <v>272</v>
      </c>
      <c r="D18" s="1002"/>
      <c r="E18" s="916" t="s">
        <v>219</v>
      </c>
      <c r="F18" s="1007"/>
      <c r="G18" s="1008"/>
      <c r="H18" s="1009"/>
    </row>
    <row r="19" spans="1:8" ht="15" hidden="1" customHeight="1" x14ac:dyDescent="0.25">
      <c r="A19" s="915" t="s">
        <v>271</v>
      </c>
      <c r="B19" s="1002"/>
      <c r="C19" s="917" t="s">
        <v>272</v>
      </c>
      <c r="D19" s="1002"/>
      <c r="E19" s="916" t="s">
        <v>219</v>
      </c>
      <c r="F19" s="1007"/>
      <c r="G19" s="1008"/>
      <c r="H19" s="1009"/>
    </row>
    <row r="20" spans="1:8" ht="15" hidden="1" customHeight="1" x14ac:dyDescent="0.25">
      <c r="A20" s="915" t="s">
        <v>271</v>
      </c>
      <c r="B20" s="1002"/>
      <c r="C20" s="917" t="s">
        <v>272</v>
      </c>
      <c r="D20" s="1002"/>
      <c r="E20" s="916" t="s">
        <v>219</v>
      </c>
      <c r="F20" s="1007"/>
      <c r="G20" s="1008"/>
      <c r="H20" s="1009"/>
    </row>
    <row r="21" spans="1:8" ht="15" hidden="1" customHeight="1" x14ac:dyDescent="0.25">
      <c r="A21" s="915" t="s">
        <v>271</v>
      </c>
      <c r="B21" s="1002"/>
      <c r="C21" s="917" t="s">
        <v>272</v>
      </c>
      <c r="D21" s="1002"/>
      <c r="E21" s="916" t="s">
        <v>219</v>
      </c>
      <c r="F21" s="1007"/>
      <c r="G21" s="1008"/>
      <c r="H21" s="1009"/>
    </row>
    <row r="22" spans="1:8" ht="15" hidden="1" customHeight="1" x14ac:dyDescent="0.25">
      <c r="A22" s="915" t="s">
        <v>271</v>
      </c>
      <c r="B22" s="1002"/>
      <c r="C22" s="917" t="s">
        <v>272</v>
      </c>
      <c r="D22" s="1002"/>
      <c r="E22" s="916" t="s">
        <v>219</v>
      </c>
      <c r="F22" s="1007"/>
      <c r="G22" s="1008"/>
      <c r="H22" s="1009"/>
    </row>
    <row r="23" spans="1:8" ht="15" hidden="1" customHeight="1" x14ac:dyDescent="0.25">
      <c r="A23" s="915" t="s">
        <v>271</v>
      </c>
      <c r="B23" s="1002"/>
      <c r="C23" s="917" t="s">
        <v>272</v>
      </c>
      <c r="D23" s="1002"/>
      <c r="E23" s="916" t="s">
        <v>219</v>
      </c>
      <c r="F23" s="1007"/>
      <c r="G23" s="1008"/>
      <c r="H23" s="1009"/>
    </row>
    <row r="24" spans="1:8" ht="15" hidden="1" customHeight="1" x14ac:dyDescent="0.25">
      <c r="A24" s="915" t="s">
        <v>271</v>
      </c>
      <c r="B24" s="1002"/>
      <c r="C24" s="917" t="s">
        <v>272</v>
      </c>
      <c r="D24" s="1002"/>
      <c r="E24" s="916" t="s">
        <v>219</v>
      </c>
      <c r="F24" s="1007"/>
      <c r="G24" s="1008"/>
      <c r="H24" s="1009"/>
    </row>
    <row r="25" spans="1:8" ht="15" customHeight="1" x14ac:dyDescent="0.25">
      <c r="A25" s="915" t="s">
        <v>271</v>
      </c>
      <c r="B25" s="1003"/>
      <c r="C25" s="917" t="s">
        <v>272</v>
      </c>
      <c r="D25" s="1003"/>
      <c r="E25" s="916" t="s">
        <v>219</v>
      </c>
      <c r="F25" s="1007"/>
      <c r="G25" s="1008"/>
      <c r="H25" s="1009"/>
    </row>
    <row r="26" spans="1:8" ht="5.0999999999999996" customHeight="1" x14ac:dyDescent="0.25">
      <c r="A26" s="910"/>
      <c r="B26" s="910"/>
      <c r="C26" s="910"/>
      <c r="D26" s="910"/>
      <c r="E26" s="910"/>
      <c r="F26" s="910"/>
      <c r="G26" s="910"/>
      <c r="H26" s="910"/>
    </row>
    <row r="27" spans="1:8" ht="15" customHeight="1" x14ac:dyDescent="0.25">
      <c r="A27" s="911">
        <v>8930</v>
      </c>
      <c r="B27" s="912" t="s">
        <v>274</v>
      </c>
      <c r="C27" s="921"/>
      <c r="D27" s="921"/>
      <c r="E27" s="921"/>
      <c r="F27" s="922"/>
      <c r="G27" s="922"/>
      <c r="H27" s="923"/>
    </row>
    <row r="28" spans="1:8" ht="15" hidden="1" customHeight="1" x14ac:dyDescent="0.25">
      <c r="A28" s="915" t="s">
        <v>271</v>
      </c>
      <c r="B28" s="916"/>
      <c r="C28" s="917" t="s">
        <v>272</v>
      </c>
      <c r="D28" s="916"/>
      <c r="E28" s="916" t="s">
        <v>219</v>
      </c>
      <c r="F28" s="924"/>
      <c r="G28" s="925"/>
      <c r="H28" s="926"/>
    </row>
    <row r="29" spans="1:8" ht="15" hidden="1" customHeight="1" x14ac:dyDescent="0.25">
      <c r="A29" s="915" t="s">
        <v>271</v>
      </c>
      <c r="B29" s="918"/>
      <c r="C29" s="917" t="s">
        <v>272</v>
      </c>
      <c r="D29" s="916"/>
      <c r="E29" s="916" t="s">
        <v>219</v>
      </c>
      <c r="F29" s="927"/>
      <c r="G29" s="919"/>
      <c r="H29" s="928"/>
    </row>
    <row r="30" spans="1:8" ht="15" hidden="1" customHeight="1" x14ac:dyDescent="0.25">
      <c r="A30" s="915" t="s">
        <v>271</v>
      </c>
      <c r="B30" s="918"/>
      <c r="C30" s="917" t="s">
        <v>272</v>
      </c>
      <c r="D30" s="916"/>
      <c r="E30" s="916" t="s">
        <v>219</v>
      </c>
      <c r="F30" s="927"/>
      <c r="G30" s="919"/>
      <c r="H30" s="928"/>
    </row>
    <row r="31" spans="1:8" ht="15" hidden="1" customHeight="1" x14ac:dyDescent="0.25">
      <c r="A31" s="915" t="s">
        <v>271</v>
      </c>
      <c r="B31" s="918"/>
      <c r="C31" s="917" t="s">
        <v>272</v>
      </c>
      <c r="D31" s="916"/>
      <c r="E31" s="916" t="s">
        <v>219</v>
      </c>
      <c r="F31" s="927"/>
      <c r="G31" s="919"/>
      <c r="H31" s="928"/>
    </row>
    <row r="32" spans="1:8" ht="15" hidden="1" customHeight="1" x14ac:dyDescent="0.25">
      <c r="A32" s="915" t="s">
        <v>271</v>
      </c>
      <c r="B32" s="918"/>
      <c r="C32" s="917" t="s">
        <v>272</v>
      </c>
      <c r="D32" s="916"/>
      <c r="E32" s="916" t="s">
        <v>219</v>
      </c>
      <c r="F32" s="927"/>
      <c r="G32" s="919"/>
      <c r="H32" s="928"/>
    </row>
    <row r="33" spans="1:8" ht="15" hidden="1" customHeight="1" x14ac:dyDescent="0.25">
      <c r="A33" s="915" t="s">
        <v>271</v>
      </c>
      <c r="B33" s="918"/>
      <c r="C33" s="917" t="s">
        <v>272</v>
      </c>
      <c r="D33" s="916"/>
      <c r="E33" s="916" t="s">
        <v>219</v>
      </c>
      <c r="F33" s="927"/>
      <c r="G33" s="919"/>
      <c r="H33" s="928"/>
    </row>
    <row r="34" spans="1:8" ht="15" hidden="1" customHeight="1" x14ac:dyDescent="0.25">
      <c r="A34" s="915" t="s">
        <v>271</v>
      </c>
      <c r="B34" s="918"/>
      <c r="C34" s="917" t="s">
        <v>272</v>
      </c>
      <c r="D34" s="916"/>
      <c r="E34" s="916" t="s">
        <v>219</v>
      </c>
      <c r="F34" s="927"/>
      <c r="G34" s="919"/>
      <c r="H34" s="928"/>
    </row>
    <row r="35" spans="1:8" ht="15" hidden="1" customHeight="1" x14ac:dyDescent="0.25">
      <c r="A35" s="915" t="s">
        <v>271</v>
      </c>
      <c r="B35" s="918"/>
      <c r="C35" s="917" t="s">
        <v>272</v>
      </c>
      <c r="D35" s="916"/>
      <c r="E35" s="916" t="s">
        <v>219</v>
      </c>
      <c r="F35" s="927"/>
      <c r="G35" s="919"/>
      <c r="H35" s="928"/>
    </row>
    <row r="36" spans="1:8" ht="15" customHeight="1" x14ac:dyDescent="0.25">
      <c r="A36" s="929" t="s">
        <v>271</v>
      </c>
      <c r="B36" s="1003"/>
      <c r="C36" s="930" t="s">
        <v>272</v>
      </c>
      <c r="D36" s="1003"/>
      <c r="E36" s="920" t="s">
        <v>219</v>
      </c>
      <c r="F36" s="1004"/>
      <c r="G36" s="1005"/>
      <c r="H36" s="1006"/>
    </row>
    <row r="37" spans="1:8" ht="5.0999999999999996" customHeight="1" x14ac:dyDescent="0.25">
      <c r="A37" s="931"/>
      <c r="B37" s="931"/>
      <c r="C37" s="931"/>
      <c r="D37" s="931"/>
      <c r="E37" s="931"/>
      <c r="F37" s="931"/>
      <c r="G37" s="931"/>
      <c r="H37" s="931"/>
    </row>
    <row r="38" spans="1:8" ht="15" customHeight="1" x14ac:dyDescent="0.25">
      <c r="A38" s="911">
        <v>8940</v>
      </c>
      <c r="B38" s="912" t="s">
        <v>275</v>
      </c>
      <c r="C38" s="921"/>
      <c r="D38" s="921"/>
      <c r="E38" s="921"/>
      <c r="F38" s="922"/>
      <c r="G38" s="922"/>
      <c r="H38" s="923"/>
    </row>
    <row r="39" spans="1:8" ht="15" hidden="1" customHeight="1" x14ac:dyDescent="0.25">
      <c r="A39" s="915" t="s">
        <v>271</v>
      </c>
      <c r="B39" s="916"/>
      <c r="C39" s="917" t="s">
        <v>272</v>
      </c>
      <c r="D39" s="916"/>
      <c r="E39" s="916" t="s">
        <v>219</v>
      </c>
      <c r="F39" s="924"/>
      <c r="G39" s="925"/>
      <c r="H39" s="926"/>
    </row>
    <row r="40" spans="1:8" ht="15" hidden="1" customHeight="1" x14ac:dyDescent="0.25">
      <c r="A40" s="915" t="s">
        <v>271</v>
      </c>
      <c r="B40" s="918"/>
      <c r="C40" s="917" t="s">
        <v>272</v>
      </c>
      <c r="D40" s="916"/>
      <c r="E40" s="916" t="s">
        <v>219</v>
      </c>
      <c r="F40" s="927"/>
      <c r="G40" s="919"/>
      <c r="H40" s="928"/>
    </row>
    <row r="41" spans="1:8" ht="15" hidden="1" customHeight="1" x14ac:dyDescent="0.25">
      <c r="A41" s="915" t="s">
        <v>271</v>
      </c>
      <c r="B41" s="918"/>
      <c r="C41" s="917" t="s">
        <v>272</v>
      </c>
      <c r="D41" s="916"/>
      <c r="E41" s="916" t="s">
        <v>219</v>
      </c>
      <c r="F41" s="927"/>
      <c r="G41" s="919"/>
      <c r="H41" s="928"/>
    </row>
    <row r="42" spans="1:8" ht="15" hidden="1" customHeight="1" x14ac:dyDescent="0.25">
      <c r="A42" s="915" t="s">
        <v>271</v>
      </c>
      <c r="B42" s="918"/>
      <c r="C42" s="917" t="s">
        <v>272</v>
      </c>
      <c r="D42" s="916"/>
      <c r="E42" s="916" t="s">
        <v>219</v>
      </c>
      <c r="F42" s="927"/>
      <c r="G42" s="919"/>
      <c r="H42" s="928"/>
    </row>
    <row r="43" spans="1:8" ht="15" hidden="1" customHeight="1" x14ac:dyDescent="0.25">
      <c r="A43" s="915" t="s">
        <v>271</v>
      </c>
      <c r="B43" s="918"/>
      <c r="C43" s="917" t="s">
        <v>272</v>
      </c>
      <c r="D43" s="916"/>
      <c r="E43" s="916" t="s">
        <v>219</v>
      </c>
      <c r="F43" s="927"/>
      <c r="G43" s="919"/>
      <c r="H43" s="928"/>
    </row>
    <row r="44" spans="1:8" ht="15" hidden="1" customHeight="1" x14ac:dyDescent="0.25">
      <c r="A44" s="915" t="s">
        <v>271</v>
      </c>
      <c r="B44" s="918"/>
      <c r="C44" s="917" t="s">
        <v>272</v>
      </c>
      <c r="D44" s="916"/>
      <c r="E44" s="916" t="s">
        <v>219</v>
      </c>
      <c r="F44" s="927"/>
      <c r="G44" s="919"/>
      <c r="H44" s="928"/>
    </row>
    <row r="45" spans="1:8" ht="15" hidden="1" customHeight="1" x14ac:dyDescent="0.25">
      <c r="A45" s="915" t="s">
        <v>271</v>
      </c>
      <c r="B45" s="918"/>
      <c r="C45" s="917" t="s">
        <v>272</v>
      </c>
      <c r="D45" s="916"/>
      <c r="E45" s="916" t="s">
        <v>219</v>
      </c>
      <c r="F45" s="927"/>
      <c r="G45" s="919"/>
      <c r="H45" s="928"/>
    </row>
    <row r="46" spans="1:8" ht="15" hidden="1" customHeight="1" x14ac:dyDescent="0.25">
      <c r="A46" s="915" t="s">
        <v>271</v>
      </c>
      <c r="B46" s="918"/>
      <c r="C46" s="917" t="s">
        <v>272</v>
      </c>
      <c r="D46" s="916"/>
      <c r="E46" s="916" t="s">
        <v>219</v>
      </c>
      <c r="F46" s="927"/>
      <c r="G46" s="919"/>
      <c r="H46" s="928"/>
    </row>
    <row r="47" spans="1:8" ht="15" customHeight="1" x14ac:dyDescent="0.25">
      <c r="A47" s="929" t="s">
        <v>271</v>
      </c>
      <c r="B47" s="1003"/>
      <c r="C47" s="930" t="s">
        <v>272</v>
      </c>
      <c r="D47" s="1003"/>
      <c r="E47" s="920" t="s">
        <v>219</v>
      </c>
      <c r="F47" s="1004"/>
      <c r="G47" s="1005"/>
      <c r="H47" s="1006"/>
    </row>
    <row r="48" spans="1:8" ht="5.0999999999999996" hidden="1" customHeight="1" x14ac:dyDescent="0.25">
      <c r="A48" s="932"/>
      <c r="B48" s="932"/>
      <c r="C48" s="932"/>
      <c r="D48" s="932"/>
      <c r="E48" s="932"/>
      <c r="F48" s="931"/>
      <c r="G48" s="931"/>
      <c r="H48" s="931"/>
    </row>
    <row r="49" spans="1:8" ht="15" hidden="1" customHeight="1" thickBot="1" x14ac:dyDescent="0.3">
      <c r="A49" s="911">
        <v>8950</v>
      </c>
      <c r="B49" s="912"/>
      <c r="C49" s="921"/>
      <c r="D49" s="921"/>
      <c r="E49" s="921"/>
      <c r="F49" s="922"/>
      <c r="G49" s="922"/>
      <c r="H49" s="923"/>
    </row>
    <row r="50" spans="1:8" ht="15" hidden="1" customHeight="1" x14ac:dyDescent="0.25">
      <c r="A50" s="915"/>
      <c r="B50" s="916"/>
      <c r="C50" s="916"/>
      <c r="D50" s="916"/>
      <c r="E50" s="916"/>
      <c r="F50" s="924"/>
      <c r="G50" s="925"/>
      <c r="H50" s="926"/>
    </row>
    <row r="51" spans="1:8" ht="15" hidden="1" customHeight="1" x14ac:dyDescent="0.25">
      <c r="A51" s="915"/>
      <c r="B51" s="916"/>
      <c r="C51" s="916"/>
      <c r="D51" s="916"/>
      <c r="E51" s="916"/>
      <c r="F51" s="927"/>
      <c r="G51" s="919"/>
      <c r="H51" s="928"/>
    </row>
    <row r="52" spans="1:8" ht="15" hidden="1" customHeight="1" x14ac:dyDescent="0.25">
      <c r="A52" s="915"/>
      <c r="B52" s="916"/>
      <c r="C52" s="916"/>
      <c r="D52" s="916"/>
      <c r="E52" s="916"/>
      <c r="F52" s="927"/>
      <c r="G52" s="919"/>
      <c r="H52" s="928"/>
    </row>
    <row r="53" spans="1:8" ht="15" hidden="1" customHeight="1" x14ac:dyDescent="0.25">
      <c r="A53" s="915"/>
      <c r="B53" s="916"/>
      <c r="C53" s="916"/>
      <c r="D53" s="916"/>
      <c r="E53" s="916"/>
      <c r="F53" s="927"/>
      <c r="G53" s="919"/>
      <c r="H53" s="928"/>
    </row>
    <row r="54" spans="1:8" ht="15" hidden="1" customHeight="1" x14ac:dyDescent="0.25">
      <c r="A54" s="915"/>
      <c r="B54" s="916"/>
      <c r="C54" s="916"/>
      <c r="D54" s="916"/>
      <c r="E54" s="916"/>
      <c r="F54" s="927"/>
      <c r="G54" s="919"/>
      <c r="H54" s="928"/>
    </row>
    <row r="55" spans="1:8" ht="15" hidden="1" customHeight="1" x14ac:dyDescent="0.25">
      <c r="A55" s="915"/>
      <c r="B55" s="916"/>
      <c r="C55" s="916"/>
      <c r="D55" s="916"/>
      <c r="E55" s="916"/>
      <c r="F55" s="927"/>
      <c r="G55" s="919"/>
      <c r="H55" s="928"/>
    </row>
    <row r="56" spans="1:8" ht="15" hidden="1" customHeight="1" x14ac:dyDescent="0.25">
      <c r="A56" s="915"/>
      <c r="B56" s="916"/>
      <c r="C56" s="916"/>
      <c r="D56" s="916"/>
      <c r="E56" s="916"/>
      <c r="F56" s="927"/>
      <c r="G56" s="919"/>
      <c r="H56" s="928"/>
    </row>
    <row r="57" spans="1:8" ht="15" hidden="1" customHeight="1" x14ac:dyDescent="0.25">
      <c r="A57" s="915"/>
      <c r="B57" s="916"/>
      <c r="C57" s="916"/>
      <c r="D57" s="916"/>
      <c r="E57" s="916"/>
      <c r="F57" s="927"/>
      <c r="G57" s="919"/>
      <c r="H57" s="928"/>
    </row>
    <row r="58" spans="1:8" ht="15" hidden="1" customHeight="1" thickBot="1" x14ac:dyDescent="0.3">
      <c r="A58" s="929"/>
      <c r="B58" s="920"/>
      <c r="C58" s="920"/>
      <c r="D58" s="920"/>
      <c r="E58" s="920"/>
      <c r="F58" s="933"/>
      <c r="G58" s="934"/>
      <c r="H58" s="935"/>
    </row>
    <row r="59" spans="1:8" ht="5.0999999999999996" hidden="1" customHeight="1" x14ac:dyDescent="0.25">
      <c r="A59" s="932"/>
      <c r="B59" s="932"/>
      <c r="C59" s="932"/>
      <c r="D59" s="932"/>
      <c r="E59" s="932"/>
      <c r="F59" s="931"/>
      <c r="G59" s="931"/>
      <c r="H59" s="931"/>
    </row>
    <row r="60" spans="1:8" ht="15" hidden="1" customHeight="1" thickBot="1" x14ac:dyDescent="0.3">
      <c r="A60" s="911">
        <v>8960</v>
      </c>
      <c r="B60" s="912"/>
      <c r="C60" s="921"/>
      <c r="D60" s="921"/>
      <c r="E60" s="921"/>
      <c r="F60" s="922"/>
      <c r="G60" s="922"/>
      <c r="H60" s="923"/>
    </row>
    <row r="61" spans="1:8" ht="15" hidden="1" customHeight="1" x14ac:dyDescent="0.25">
      <c r="A61" s="915"/>
      <c r="B61" s="916"/>
      <c r="C61" s="916"/>
      <c r="D61" s="916"/>
      <c r="E61" s="916"/>
      <c r="F61" s="924"/>
      <c r="G61" s="925"/>
      <c r="H61" s="926"/>
    </row>
    <row r="62" spans="1:8" ht="15" hidden="1" customHeight="1" x14ac:dyDescent="0.25">
      <c r="A62" s="915"/>
      <c r="B62" s="916"/>
      <c r="C62" s="916"/>
      <c r="D62" s="916"/>
      <c r="E62" s="916"/>
      <c r="F62" s="927"/>
      <c r="G62" s="919"/>
      <c r="H62" s="928"/>
    </row>
    <row r="63" spans="1:8" ht="15" hidden="1" customHeight="1" x14ac:dyDescent="0.25">
      <c r="A63" s="915"/>
      <c r="B63" s="916"/>
      <c r="C63" s="916"/>
      <c r="D63" s="916"/>
      <c r="E63" s="916"/>
      <c r="F63" s="927"/>
      <c r="G63" s="919"/>
      <c r="H63" s="928"/>
    </row>
    <row r="64" spans="1:8" ht="15" hidden="1" customHeight="1" x14ac:dyDescent="0.25">
      <c r="A64" s="915"/>
      <c r="B64" s="916"/>
      <c r="C64" s="916"/>
      <c r="D64" s="916"/>
      <c r="E64" s="916"/>
      <c r="F64" s="927"/>
      <c r="G64" s="919"/>
      <c r="H64" s="928"/>
    </row>
    <row r="65" spans="1:8" ht="15" hidden="1" customHeight="1" x14ac:dyDescent="0.25">
      <c r="A65" s="915"/>
      <c r="B65" s="916"/>
      <c r="C65" s="916"/>
      <c r="D65" s="916"/>
      <c r="E65" s="916"/>
      <c r="F65" s="927"/>
      <c r="G65" s="919"/>
      <c r="H65" s="928"/>
    </row>
    <row r="66" spans="1:8" ht="15" hidden="1" customHeight="1" x14ac:dyDescent="0.25">
      <c r="A66" s="915"/>
      <c r="B66" s="916"/>
      <c r="C66" s="916"/>
      <c r="D66" s="916"/>
      <c r="E66" s="916"/>
      <c r="F66" s="927"/>
      <c r="G66" s="919"/>
      <c r="H66" s="928"/>
    </row>
    <row r="67" spans="1:8" ht="15" hidden="1" customHeight="1" x14ac:dyDescent="0.25">
      <c r="A67" s="915"/>
      <c r="B67" s="916"/>
      <c r="C67" s="916"/>
      <c r="D67" s="916"/>
      <c r="E67" s="916"/>
      <c r="F67" s="927"/>
      <c r="G67" s="919"/>
      <c r="H67" s="928"/>
    </row>
    <row r="68" spans="1:8" ht="15" hidden="1" customHeight="1" x14ac:dyDescent="0.25">
      <c r="A68" s="915"/>
      <c r="B68" s="916"/>
      <c r="C68" s="916"/>
      <c r="D68" s="916"/>
      <c r="E68" s="916"/>
      <c r="F68" s="927"/>
      <c r="G68" s="919"/>
      <c r="H68" s="928"/>
    </row>
    <row r="69" spans="1:8" ht="15" hidden="1" customHeight="1" thickBot="1" x14ac:dyDescent="0.3">
      <c r="A69" s="929"/>
      <c r="B69" s="920"/>
      <c r="C69" s="920"/>
      <c r="D69" s="920"/>
      <c r="E69" s="920"/>
      <c r="F69" s="933"/>
      <c r="G69" s="934"/>
      <c r="H69" s="935"/>
    </row>
    <row r="70" spans="1:8" ht="5.0999999999999996" customHeight="1" x14ac:dyDescent="0.25">
      <c r="A70" s="929"/>
      <c r="B70" s="920"/>
      <c r="C70" s="920"/>
      <c r="D70" s="920"/>
      <c r="E70" s="920"/>
      <c r="F70" s="931"/>
      <c r="G70" s="931"/>
      <c r="H70" s="931"/>
    </row>
    <row r="71" spans="1:8" ht="15" customHeight="1" x14ac:dyDescent="0.25">
      <c r="A71" s="911">
        <v>8950</v>
      </c>
      <c r="B71" s="912" t="s">
        <v>276</v>
      </c>
      <c r="C71" s="921"/>
      <c r="D71" s="921"/>
      <c r="E71" s="921"/>
      <c r="F71" s="922"/>
      <c r="G71" s="922"/>
      <c r="H71" s="923"/>
    </row>
    <row r="72" spans="1:8" ht="15" customHeight="1" x14ac:dyDescent="0.25">
      <c r="A72" s="915" t="s">
        <v>271</v>
      </c>
      <c r="B72" s="1002"/>
      <c r="C72" s="917" t="s">
        <v>272</v>
      </c>
      <c r="D72" s="1002"/>
      <c r="E72" s="916" t="s">
        <v>219</v>
      </c>
      <c r="F72" s="1004"/>
      <c r="G72" s="1005"/>
      <c r="H72" s="1006"/>
    </row>
    <row r="73" spans="1:8" ht="15" customHeight="1" x14ac:dyDescent="0.25">
      <c r="A73" s="915" t="s">
        <v>271</v>
      </c>
      <c r="B73" s="1002"/>
      <c r="C73" s="917" t="s">
        <v>272</v>
      </c>
      <c r="D73" s="1002"/>
      <c r="E73" s="916" t="s">
        <v>219</v>
      </c>
      <c r="F73" s="1007"/>
      <c r="G73" s="1008"/>
      <c r="H73" s="1009"/>
    </row>
    <row r="74" spans="1:8" ht="15" customHeight="1" x14ac:dyDescent="0.25">
      <c r="A74" s="915" t="s">
        <v>271</v>
      </c>
      <c r="B74" s="1002"/>
      <c r="C74" s="917" t="s">
        <v>272</v>
      </c>
      <c r="D74" s="1002"/>
      <c r="E74" s="916" t="s">
        <v>219</v>
      </c>
      <c r="F74" s="1007"/>
      <c r="G74" s="1008"/>
      <c r="H74" s="1009"/>
    </row>
    <row r="75" spans="1:8" ht="15" customHeight="1" x14ac:dyDescent="0.25">
      <c r="A75" s="915" t="s">
        <v>271</v>
      </c>
      <c r="B75" s="1002"/>
      <c r="C75" s="917" t="s">
        <v>272</v>
      </c>
      <c r="D75" s="1002"/>
      <c r="E75" s="916" t="s">
        <v>219</v>
      </c>
      <c r="F75" s="1007"/>
      <c r="G75" s="1008"/>
      <c r="H75" s="1009"/>
    </row>
    <row r="76" spans="1:8" ht="15" hidden="1" customHeight="1" x14ac:dyDescent="0.25">
      <c r="A76" s="915" t="s">
        <v>271</v>
      </c>
      <c r="B76" s="1002"/>
      <c r="C76" s="917" t="s">
        <v>272</v>
      </c>
      <c r="D76" s="1002"/>
      <c r="E76" s="916" t="s">
        <v>219</v>
      </c>
      <c r="F76" s="1007"/>
      <c r="G76" s="1008"/>
      <c r="H76" s="1009"/>
    </row>
    <row r="77" spans="1:8" ht="15" hidden="1" customHeight="1" x14ac:dyDescent="0.25">
      <c r="A77" s="915" t="s">
        <v>271</v>
      </c>
      <c r="B77" s="1002"/>
      <c r="C77" s="917" t="s">
        <v>272</v>
      </c>
      <c r="D77" s="1002"/>
      <c r="E77" s="916" t="s">
        <v>219</v>
      </c>
      <c r="F77" s="1007"/>
      <c r="G77" s="1008"/>
      <c r="H77" s="1009"/>
    </row>
    <row r="78" spans="1:8" ht="15" hidden="1" customHeight="1" x14ac:dyDescent="0.25">
      <c r="A78" s="915" t="s">
        <v>271</v>
      </c>
      <c r="B78" s="1002"/>
      <c r="C78" s="917" t="s">
        <v>272</v>
      </c>
      <c r="D78" s="1002"/>
      <c r="E78" s="916" t="s">
        <v>219</v>
      </c>
      <c r="F78" s="1007"/>
      <c r="G78" s="1008"/>
      <c r="H78" s="1009"/>
    </row>
    <row r="79" spans="1:8" ht="15" hidden="1" customHeight="1" x14ac:dyDescent="0.25">
      <c r="A79" s="915" t="s">
        <v>271</v>
      </c>
      <c r="B79" s="1002"/>
      <c r="C79" s="917" t="s">
        <v>272</v>
      </c>
      <c r="D79" s="1002"/>
      <c r="E79" s="916" t="s">
        <v>219</v>
      </c>
      <c r="F79" s="1007"/>
      <c r="G79" s="1008"/>
      <c r="H79" s="1009"/>
    </row>
    <row r="80" spans="1:8" ht="15" customHeight="1" x14ac:dyDescent="0.25">
      <c r="A80" s="929" t="s">
        <v>271</v>
      </c>
      <c r="B80" s="1003"/>
      <c r="C80" s="930" t="s">
        <v>272</v>
      </c>
      <c r="D80" s="1003"/>
      <c r="E80" s="920" t="s">
        <v>219</v>
      </c>
      <c r="F80" s="1007"/>
      <c r="G80" s="1008"/>
      <c r="H80" s="1009"/>
    </row>
    <row r="81" spans="1:8" ht="5.0999999999999996" customHeight="1" x14ac:dyDescent="0.25">
      <c r="A81" s="931"/>
      <c r="B81" s="931"/>
      <c r="C81" s="931"/>
      <c r="D81" s="931"/>
      <c r="E81" s="931"/>
      <c r="F81" s="931"/>
      <c r="G81" s="931"/>
      <c r="H81" s="931"/>
    </row>
    <row r="82" spans="1:8" ht="15" customHeight="1" x14ac:dyDescent="0.25">
      <c r="A82" s="911">
        <v>8960</v>
      </c>
      <c r="B82" s="912" t="s">
        <v>277</v>
      </c>
      <c r="C82" s="921"/>
      <c r="D82" s="921"/>
      <c r="E82" s="921"/>
      <c r="F82" s="922"/>
      <c r="G82" s="922"/>
      <c r="H82" s="923"/>
    </row>
    <row r="83" spans="1:8" ht="15" customHeight="1" x14ac:dyDescent="0.25">
      <c r="A83" s="936" t="s">
        <v>271</v>
      </c>
      <c r="B83" s="1010"/>
      <c r="C83" s="937" t="s">
        <v>272</v>
      </c>
      <c r="D83" s="1010"/>
      <c r="E83" s="938" t="s">
        <v>219</v>
      </c>
      <c r="F83" s="1004"/>
      <c r="G83" s="1005"/>
      <c r="H83" s="1006"/>
    </row>
    <row r="84" spans="1:8" ht="5.0999999999999996" customHeight="1" x14ac:dyDescent="0.25">
      <c r="A84" s="931"/>
      <c r="B84" s="931"/>
      <c r="C84" s="931"/>
      <c r="D84" s="931"/>
      <c r="E84" s="931"/>
      <c r="F84" s="931"/>
      <c r="G84" s="931"/>
      <c r="H84" s="931"/>
    </row>
    <row r="85" spans="1:8" ht="15" customHeight="1" x14ac:dyDescent="0.25">
      <c r="A85" s="911">
        <v>8970</v>
      </c>
      <c r="B85" s="912" t="s">
        <v>278</v>
      </c>
      <c r="C85" s="921"/>
      <c r="D85" s="921"/>
      <c r="E85" s="921"/>
      <c r="F85" s="922"/>
      <c r="G85" s="922"/>
      <c r="H85" s="923"/>
    </row>
    <row r="86" spans="1:8" ht="15" customHeight="1" x14ac:dyDescent="0.25">
      <c r="A86" s="915" t="s">
        <v>279</v>
      </c>
      <c r="B86" s="916"/>
      <c r="C86" s="917" t="s">
        <v>272</v>
      </c>
      <c r="D86" s="1002"/>
      <c r="E86" s="916" t="s">
        <v>219</v>
      </c>
      <c r="F86" s="1004"/>
      <c r="G86" s="1005"/>
      <c r="H86" s="1006"/>
    </row>
    <row r="87" spans="1:8" ht="16.5" customHeight="1" x14ac:dyDescent="0.25">
      <c r="A87" s="929" t="s">
        <v>280</v>
      </c>
      <c r="B87" s="909"/>
      <c r="C87" s="930" t="s">
        <v>272</v>
      </c>
      <c r="D87" s="1003"/>
      <c r="E87" s="920" t="s">
        <v>219</v>
      </c>
      <c r="F87" s="1007"/>
      <c r="G87" s="1008"/>
      <c r="H87" s="1009"/>
    </row>
    <row r="88" spans="1:8" ht="15" hidden="1" customHeight="1" x14ac:dyDescent="0.25">
      <c r="A88" s="915"/>
      <c r="B88" s="918"/>
      <c r="C88" s="917" t="s">
        <v>272</v>
      </c>
      <c r="D88" s="916"/>
      <c r="E88" s="916" t="s">
        <v>219</v>
      </c>
      <c r="F88" s="927"/>
      <c r="G88" s="919"/>
      <c r="H88" s="928"/>
    </row>
    <row r="89" spans="1:8" ht="15" hidden="1" customHeight="1" x14ac:dyDescent="0.25">
      <c r="A89" s="915"/>
      <c r="B89" s="918"/>
      <c r="C89" s="917" t="s">
        <v>272</v>
      </c>
      <c r="D89" s="916"/>
      <c r="E89" s="916" t="s">
        <v>219</v>
      </c>
      <c r="F89" s="927"/>
      <c r="G89" s="919"/>
      <c r="H89" s="928"/>
    </row>
    <row r="90" spans="1:8" ht="15" hidden="1" customHeight="1" x14ac:dyDescent="0.25">
      <c r="A90" s="915"/>
      <c r="B90" s="918"/>
      <c r="C90" s="917" t="s">
        <v>272</v>
      </c>
      <c r="D90" s="916"/>
      <c r="E90" s="916" t="s">
        <v>219</v>
      </c>
      <c r="F90" s="927"/>
      <c r="G90" s="919"/>
      <c r="H90" s="928"/>
    </row>
    <row r="91" spans="1:8" ht="15" hidden="1" customHeight="1" x14ac:dyDescent="0.25">
      <c r="A91" s="915"/>
      <c r="B91" s="918"/>
      <c r="C91" s="917" t="s">
        <v>272</v>
      </c>
      <c r="D91" s="916"/>
      <c r="E91" s="916" t="s">
        <v>219</v>
      </c>
      <c r="F91" s="927"/>
      <c r="G91" s="919"/>
      <c r="H91" s="928"/>
    </row>
    <row r="92" spans="1:8" ht="15" hidden="1" customHeight="1" x14ac:dyDescent="0.25">
      <c r="A92" s="915"/>
      <c r="B92" s="918"/>
      <c r="C92" s="917" t="s">
        <v>272</v>
      </c>
      <c r="D92" s="916"/>
      <c r="E92" s="916" t="s">
        <v>219</v>
      </c>
      <c r="F92" s="927"/>
      <c r="G92" s="919"/>
      <c r="H92" s="928"/>
    </row>
    <row r="93" spans="1:8" ht="15" hidden="1" customHeight="1" x14ac:dyDescent="0.25">
      <c r="A93" s="915"/>
      <c r="B93" s="918"/>
      <c r="C93" s="917" t="s">
        <v>272</v>
      </c>
      <c r="D93" s="916"/>
      <c r="E93" s="916" t="s">
        <v>219</v>
      </c>
      <c r="F93" s="927"/>
      <c r="G93" s="919"/>
      <c r="H93" s="928"/>
    </row>
    <row r="94" spans="1:8" ht="15" hidden="1" customHeight="1" thickBot="1" x14ac:dyDescent="0.3">
      <c r="A94" s="929"/>
      <c r="B94" s="909"/>
      <c r="C94" s="930" t="s">
        <v>272</v>
      </c>
      <c r="D94" s="920"/>
      <c r="E94" s="920" t="s">
        <v>219</v>
      </c>
      <c r="F94" s="933"/>
      <c r="G94" s="934"/>
      <c r="H94" s="935"/>
    </row>
    <row r="95" spans="1:8" ht="5.0999999999999996" customHeight="1" x14ac:dyDescent="0.25">
      <c r="A95" s="931"/>
      <c r="B95" s="931"/>
      <c r="C95" s="931"/>
      <c r="D95" s="931"/>
      <c r="E95" s="931"/>
      <c r="F95" s="931"/>
      <c r="G95" s="931"/>
      <c r="H95" s="931"/>
    </row>
    <row r="96" spans="1:8" ht="15" customHeight="1" x14ac:dyDescent="0.25">
      <c r="A96" s="911">
        <v>8980</v>
      </c>
      <c r="B96" s="912" t="s">
        <v>281</v>
      </c>
      <c r="C96" s="921"/>
      <c r="D96" s="921"/>
      <c r="E96" s="921"/>
      <c r="F96" s="922"/>
      <c r="G96" s="922"/>
      <c r="H96" s="923"/>
    </row>
    <row r="97" spans="1:8" ht="15" customHeight="1" x14ac:dyDescent="0.25">
      <c r="A97" s="915" t="s">
        <v>282</v>
      </c>
      <c r="B97" s="916"/>
      <c r="C97" s="917" t="s">
        <v>272</v>
      </c>
      <c r="D97" s="1002"/>
      <c r="E97" s="916" t="s">
        <v>219</v>
      </c>
      <c r="F97" s="1004"/>
      <c r="G97" s="1005"/>
      <c r="H97" s="1006"/>
    </row>
    <row r="98" spans="1:8" ht="15" customHeight="1" x14ac:dyDescent="0.25">
      <c r="A98" s="915" t="s">
        <v>283</v>
      </c>
      <c r="B98" s="918"/>
      <c r="C98" s="917" t="s">
        <v>272</v>
      </c>
      <c r="D98" s="1002"/>
      <c r="E98" s="916" t="s">
        <v>219</v>
      </c>
      <c r="F98" s="1007"/>
      <c r="G98" s="1008"/>
      <c r="H98" s="1009"/>
    </row>
    <row r="99" spans="1:8" ht="15" customHeight="1" x14ac:dyDescent="0.25">
      <c r="A99" s="915" t="s">
        <v>284</v>
      </c>
      <c r="B99" s="918"/>
      <c r="C99" s="917" t="s">
        <v>272</v>
      </c>
      <c r="D99" s="1002"/>
      <c r="E99" s="916" t="s">
        <v>219</v>
      </c>
      <c r="F99" s="1007"/>
      <c r="G99" s="1008"/>
      <c r="H99" s="1009"/>
    </row>
    <row r="100" spans="1:8" ht="15" customHeight="1" x14ac:dyDescent="0.25">
      <c r="A100" s="915" t="s">
        <v>285</v>
      </c>
      <c r="B100" s="918"/>
      <c r="C100" s="917" t="s">
        <v>272</v>
      </c>
      <c r="D100" s="1002"/>
      <c r="E100" s="916" t="s">
        <v>219</v>
      </c>
      <c r="F100" s="1007"/>
      <c r="G100" s="1008"/>
      <c r="H100" s="1009"/>
    </row>
    <row r="101" spans="1:8" ht="15" hidden="1" customHeight="1" x14ac:dyDescent="0.25">
      <c r="A101" s="915" t="s">
        <v>286</v>
      </c>
      <c r="B101" s="918"/>
      <c r="C101" s="917" t="s">
        <v>272</v>
      </c>
      <c r="D101" s="1002"/>
      <c r="E101" s="916" t="s">
        <v>219</v>
      </c>
      <c r="F101" s="1007"/>
      <c r="G101" s="1008"/>
      <c r="H101" s="1009"/>
    </row>
    <row r="102" spans="1:8" ht="15" hidden="1" customHeight="1" x14ac:dyDescent="0.25">
      <c r="A102" s="915" t="s">
        <v>286</v>
      </c>
      <c r="B102" s="918"/>
      <c r="C102" s="917" t="s">
        <v>272</v>
      </c>
      <c r="D102" s="1002"/>
      <c r="E102" s="916" t="s">
        <v>219</v>
      </c>
      <c r="F102" s="1007"/>
      <c r="G102" s="1008"/>
      <c r="H102" s="1009"/>
    </row>
    <row r="103" spans="1:8" ht="15" hidden="1" customHeight="1" x14ac:dyDescent="0.25">
      <c r="A103" s="915" t="s">
        <v>286</v>
      </c>
      <c r="B103" s="918"/>
      <c r="C103" s="917" t="s">
        <v>272</v>
      </c>
      <c r="D103" s="1002"/>
      <c r="E103" s="916" t="s">
        <v>219</v>
      </c>
      <c r="F103" s="1007"/>
      <c r="G103" s="1008"/>
      <c r="H103" s="1009"/>
    </row>
    <row r="104" spans="1:8" ht="15" hidden="1" customHeight="1" x14ac:dyDescent="0.25">
      <c r="A104" s="915" t="s">
        <v>286</v>
      </c>
      <c r="B104" s="918"/>
      <c r="C104" s="917" t="s">
        <v>272</v>
      </c>
      <c r="D104" s="1002"/>
      <c r="E104" s="916" t="s">
        <v>219</v>
      </c>
      <c r="F104" s="1007"/>
      <c r="G104" s="1008"/>
      <c r="H104" s="1009"/>
    </row>
    <row r="105" spans="1:8" ht="15" customHeight="1" x14ac:dyDescent="0.25">
      <c r="A105" s="915" t="s">
        <v>287</v>
      </c>
      <c r="B105" s="909"/>
      <c r="C105" s="930" t="s">
        <v>272</v>
      </c>
      <c r="D105" s="1003"/>
      <c r="E105" s="920" t="s">
        <v>219</v>
      </c>
      <c r="F105" s="1007"/>
      <c r="G105" s="1008"/>
      <c r="H105" s="1009"/>
    </row>
    <row r="106" spans="1:8" ht="5.0999999999999996" customHeight="1" x14ac:dyDescent="0.25">
      <c r="A106" s="932"/>
      <c r="B106" s="932"/>
      <c r="C106" s="932"/>
      <c r="D106" s="932"/>
      <c r="E106" s="932"/>
      <c r="F106" s="931"/>
      <c r="G106" s="931"/>
      <c r="H106" s="931"/>
    </row>
    <row r="107" spans="1:8" ht="15" customHeight="1" x14ac:dyDescent="0.25">
      <c r="A107" s="911">
        <v>8990</v>
      </c>
      <c r="B107" s="912" t="s">
        <v>288</v>
      </c>
      <c r="C107" s="921"/>
      <c r="D107" s="921"/>
      <c r="E107" s="921"/>
      <c r="F107" s="922"/>
      <c r="G107" s="922"/>
      <c r="H107" s="923"/>
    </row>
    <row r="108" spans="1:8" ht="15" customHeight="1" x14ac:dyDescent="0.25">
      <c r="A108" s="936" t="s">
        <v>271</v>
      </c>
      <c r="B108" s="1010"/>
      <c r="C108" s="937" t="s">
        <v>272</v>
      </c>
      <c r="D108" s="1010"/>
      <c r="E108" s="938" t="s">
        <v>219</v>
      </c>
      <c r="F108" s="1004"/>
      <c r="G108" s="1005"/>
      <c r="H108" s="1006"/>
    </row>
    <row r="109" spans="1:8" ht="5.0999999999999996" customHeight="1" x14ac:dyDescent="0.25">
      <c r="A109" s="932"/>
      <c r="B109" s="939"/>
      <c r="C109" s="940"/>
      <c r="D109" s="932"/>
      <c r="E109" s="932"/>
      <c r="F109" s="931"/>
      <c r="G109" s="931"/>
      <c r="H109" s="931"/>
    </row>
    <row r="110" spans="1:8" ht="15" customHeight="1" x14ac:dyDescent="0.25">
      <c r="A110" s="932" t="s">
        <v>289</v>
      </c>
      <c r="B110" s="932" t="s">
        <v>290</v>
      </c>
      <c r="C110" s="940"/>
      <c r="D110" s="932"/>
      <c r="E110" s="932"/>
      <c r="F110" s="931"/>
      <c r="G110" s="931"/>
      <c r="H110" s="931"/>
    </row>
    <row r="111" spans="1:8" ht="15" customHeight="1" x14ac:dyDescent="0.25">
      <c r="A111" s="1173"/>
      <c r="B111" s="1174"/>
      <c r="C111" s="1174"/>
      <c r="D111" s="1174"/>
      <c r="E111" s="1174"/>
      <c r="F111" s="1174"/>
      <c r="G111" s="1174"/>
      <c r="H111" s="1174"/>
    </row>
    <row r="112" spans="1:8" ht="15" customHeight="1" x14ac:dyDescent="0.25">
      <c r="A112" s="1174"/>
      <c r="B112" s="1174"/>
      <c r="C112" s="1174"/>
      <c r="D112" s="1174"/>
      <c r="E112" s="1174"/>
      <c r="F112" s="1174"/>
      <c r="G112" s="1174"/>
      <c r="H112" s="1174"/>
    </row>
    <row r="113" spans="1:8" ht="15" customHeight="1" x14ac:dyDescent="0.25">
      <c r="A113" s="1174"/>
      <c r="B113" s="1174"/>
      <c r="C113" s="1174"/>
      <c r="D113" s="1174"/>
      <c r="E113" s="1174"/>
      <c r="F113" s="1174"/>
      <c r="G113" s="1174"/>
      <c r="H113" s="1174"/>
    </row>
    <row r="114" spans="1:8" ht="15" customHeight="1" x14ac:dyDescent="0.25">
      <c r="A114" s="1174"/>
      <c r="B114" s="1174"/>
      <c r="C114" s="1174"/>
      <c r="D114" s="1174"/>
      <c r="E114" s="1174"/>
      <c r="F114" s="1174"/>
      <c r="G114" s="1174"/>
      <c r="H114" s="1174"/>
    </row>
    <row r="115" spans="1:8" ht="15" customHeight="1" x14ac:dyDescent="0.25">
      <c r="A115" s="1174"/>
      <c r="B115" s="1174"/>
      <c r="C115" s="1174"/>
      <c r="D115" s="1174"/>
      <c r="E115" s="1174"/>
      <c r="F115" s="1174"/>
      <c r="G115" s="1174"/>
      <c r="H115" s="1174"/>
    </row>
    <row r="116" spans="1:8" ht="15" customHeight="1" x14ac:dyDescent="0.25">
      <c r="A116" s="1174"/>
      <c r="B116" s="1174"/>
      <c r="C116" s="1174"/>
      <c r="D116" s="1174"/>
      <c r="E116" s="1174"/>
      <c r="F116" s="1174"/>
      <c r="G116" s="1174"/>
      <c r="H116" s="1174"/>
    </row>
    <row r="117" spans="1:8" ht="15" customHeight="1" x14ac:dyDescent="0.25">
      <c r="A117" s="1174"/>
      <c r="B117" s="1174"/>
      <c r="C117" s="1174"/>
      <c r="D117" s="1174"/>
      <c r="E117" s="1174"/>
      <c r="F117" s="1174"/>
      <c r="G117" s="1174"/>
      <c r="H117" s="1174"/>
    </row>
    <row r="118" spans="1:8" ht="15" customHeight="1" x14ac:dyDescent="0.25">
      <c r="A118" s="1174"/>
      <c r="B118" s="1174"/>
      <c r="C118" s="1174"/>
      <c r="D118" s="1174"/>
      <c r="E118" s="1174"/>
      <c r="F118" s="1174"/>
      <c r="G118" s="1174"/>
      <c r="H118" s="1174"/>
    </row>
    <row r="119" spans="1:8" ht="15" customHeight="1" x14ac:dyDescent="0.25">
      <c r="A119" s="1174"/>
      <c r="B119" s="1174"/>
      <c r="C119" s="1174"/>
      <c r="D119" s="1174"/>
      <c r="E119" s="1174"/>
      <c r="F119" s="1174"/>
      <c r="G119" s="1174"/>
      <c r="H119" s="1174"/>
    </row>
    <row r="120" spans="1:8" ht="15" customHeight="1" x14ac:dyDescent="0.25">
      <c r="A120" s="1174"/>
      <c r="B120" s="1174"/>
      <c r="C120" s="1174"/>
      <c r="D120" s="1174"/>
      <c r="E120" s="1174"/>
      <c r="F120" s="1174"/>
      <c r="G120" s="1174"/>
      <c r="H120" s="1174"/>
    </row>
    <row r="121" spans="1:8" ht="15" customHeight="1" x14ac:dyDescent="0.25">
      <c r="A121" s="932"/>
      <c r="B121" s="939"/>
      <c r="C121" s="940"/>
      <c r="D121" s="932"/>
      <c r="E121" s="932"/>
      <c r="F121" s="931"/>
      <c r="G121" s="931"/>
      <c r="H121" s="931"/>
    </row>
    <row r="122" spans="1:8" ht="21.75" customHeight="1" x14ac:dyDescent="0.25">
      <c r="A122" s="941" t="s">
        <v>77</v>
      </c>
      <c r="B122" s="1164"/>
      <c r="C122" s="1165"/>
      <c r="D122" s="1166"/>
      <c r="E122" s="942" t="s">
        <v>228</v>
      </c>
      <c r="F122" s="943"/>
      <c r="G122" s="944"/>
      <c r="H122" s="945"/>
    </row>
    <row r="123" spans="1:8" ht="15" customHeight="1" x14ac:dyDescent="0.25">
      <c r="A123" s="941" t="s">
        <v>217</v>
      </c>
      <c r="B123" s="1011"/>
      <c r="C123" s="946" t="s">
        <v>229</v>
      </c>
      <c r="D123" s="1013"/>
      <c r="E123" s="1167"/>
      <c r="F123" s="1168"/>
      <c r="G123" s="1168"/>
      <c r="H123" s="1169"/>
    </row>
    <row r="124" spans="1:8" ht="15" customHeight="1" thickBot="1" x14ac:dyDescent="0.3">
      <c r="A124" s="947" t="s">
        <v>1149</v>
      </c>
      <c r="B124" s="1012"/>
      <c r="C124" s="948" t="s">
        <v>230</v>
      </c>
      <c r="D124" s="1014"/>
      <c r="E124" s="1170"/>
      <c r="F124" s="1171"/>
      <c r="G124" s="1171"/>
      <c r="H124" s="1172"/>
    </row>
    <row r="125" spans="1:8" ht="15" customHeight="1" thickTop="1" x14ac:dyDescent="0.25">
      <c r="A125" s="32"/>
      <c r="B125" s="32"/>
      <c r="C125" s="32"/>
      <c r="D125" s="32"/>
      <c r="E125" s="32"/>
      <c r="F125" s="32"/>
      <c r="G125" s="32"/>
      <c r="H125" s="32"/>
    </row>
    <row r="126" spans="1:8" x14ac:dyDescent="0.25">
      <c r="A126" s="33"/>
      <c r="B126" s="33"/>
      <c r="C126" s="33"/>
      <c r="D126" s="33"/>
      <c r="E126" s="33"/>
      <c r="F126" s="33"/>
      <c r="G126" s="33"/>
      <c r="H126" s="33"/>
    </row>
    <row r="127" spans="1:8" x14ac:dyDescent="0.25">
      <c r="A127" s="33"/>
      <c r="B127" s="33"/>
      <c r="C127" s="33"/>
      <c r="D127" s="33"/>
      <c r="E127" s="33"/>
      <c r="F127" s="33"/>
      <c r="G127" s="33"/>
      <c r="H127" s="33"/>
    </row>
    <row r="128" spans="1:8" x14ac:dyDescent="0.25">
      <c r="A128" s="33"/>
      <c r="B128" s="33"/>
      <c r="C128" s="33"/>
      <c r="D128" s="33"/>
      <c r="E128" s="33"/>
      <c r="F128" s="33"/>
      <c r="G128" s="33"/>
      <c r="H128" s="33"/>
    </row>
    <row r="129" spans="1:8" x14ac:dyDescent="0.25">
      <c r="A129" s="33"/>
      <c r="B129" s="33"/>
      <c r="C129" s="33"/>
      <c r="D129" s="33"/>
      <c r="E129" s="33"/>
      <c r="F129" s="33"/>
      <c r="G129" s="33"/>
      <c r="H129" s="33"/>
    </row>
    <row r="130" spans="1:8" x14ac:dyDescent="0.25">
      <c r="A130" s="33"/>
      <c r="B130" s="33"/>
      <c r="C130" s="33"/>
      <c r="D130" s="33"/>
      <c r="E130" s="33"/>
      <c r="F130" s="33"/>
      <c r="G130" s="33"/>
      <c r="H130" s="33"/>
    </row>
    <row r="131" spans="1:8" x14ac:dyDescent="0.25">
      <c r="A131" s="33"/>
      <c r="B131" s="33"/>
      <c r="C131" s="33"/>
      <c r="D131" s="33"/>
      <c r="E131" s="33"/>
      <c r="F131" s="33"/>
      <c r="G131" s="33"/>
      <c r="H131" s="33"/>
    </row>
  </sheetData>
  <sheetProtection password="CC61" sheet="1" objects="1" scenarios="1"/>
  <mergeCells count="4">
    <mergeCell ref="E3:H3"/>
    <mergeCell ref="B122:D122"/>
    <mergeCell ref="E123:H124"/>
    <mergeCell ref="A111:H120"/>
  </mergeCells>
  <phoneticPr fontId="15" type="noConversion"/>
  <dataValidations xWindow="655" yWindow="162" count="4">
    <dataValidation type="whole" allowBlank="1" showInputMessage="1" showErrorMessage="1" sqref="E3">
      <formula1>3000000000</formula1>
      <formula2>3999999999</formula2>
    </dataValidation>
    <dataValidation type="whole" allowBlank="1" showInputMessage="1" showErrorMessage="1" errorTitle="Den nemůže nabývat této hodnoty" promptTitle="Den" prompt="1 - 31" sqref="F6:F7 F14 F25 F47 F80 F36 F72:F75 F17:F18 F83 F86:F87 F97:F100 F105 F108">
      <formula1>1</formula1>
      <formula2>31</formula2>
    </dataValidation>
    <dataValidation type="whole" allowBlank="1" showInputMessage="1" showErrorMessage="1" errorTitle="Chybný měsíc" error="Měsíc 1 až 12" promptTitle="Měsíc" prompt="1 - 12" sqref="G6:G7 G14 G25 G47 G80 G36 G72:G75 G17:G18 G83 G86:G87 G97:G100 G105 G108">
      <formula1>1</formula1>
      <formula2>12</formula2>
    </dataValidation>
    <dataValidation type="whole" allowBlank="1" showInputMessage="1" showErrorMessage="1" errorTitle="Chybný rok" promptTitle="Rok" prompt="1980 - 2015" sqref="H6:H7 H14 H25 H47 H80 H36 H72:H75 H17:H18 H83 H86:H87 H97:H100 H105 H108">
      <formula1>1980</formula1>
      <formula2>2015</formula2>
    </dataValidation>
  </dataValidations>
  <printOptions gridLinesSet="0"/>
  <pageMargins left="0.94" right="0.23" top="0.9" bottom="0.54" header="0.44" footer="0.37"/>
  <pageSetup paperSize="9" scale="90" orientation="portrait" horizontalDpi="180" verticalDpi="180" r:id="rId1"/>
  <headerFooter alignWithMargins="0">
    <oddHeader>&amp;RPříloha č.2 k čj. 113/5 095/2000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H24"/>
  <sheetViews>
    <sheetView workbookViewId="0">
      <selection activeCell="B1" sqref="B1:I65536"/>
    </sheetView>
  </sheetViews>
  <sheetFormatPr defaultRowHeight="12.75" x14ac:dyDescent="0.2"/>
  <cols>
    <col min="1" max="1" width="6.7109375" style="475" customWidth="1"/>
    <col min="2" max="2" width="8.42578125" style="475" hidden="1" customWidth="1"/>
    <col min="3" max="3" width="7.42578125" style="475" hidden="1" customWidth="1"/>
    <col min="4" max="4" width="6.7109375" style="475" hidden="1" customWidth="1"/>
    <col min="5" max="5" width="6.42578125" style="475" hidden="1" customWidth="1"/>
    <col min="6" max="6" width="6.85546875" style="475" hidden="1" customWidth="1"/>
    <col min="7" max="7" width="4.42578125" style="475" hidden="1" customWidth="1"/>
    <col min="8" max="8" width="3.42578125" style="475" hidden="1" customWidth="1"/>
    <col min="9" max="9" width="0" style="475" hidden="1" customWidth="1"/>
    <col min="10" max="16384" width="9.140625" style="475"/>
  </cols>
  <sheetData>
    <row r="1" spans="1:8" x14ac:dyDescent="0.2">
      <c r="A1" s="389">
        <v>4</v>
      </c>
      <c r="B1" s="389">
        <v>6</v>
      </c>
      <c r="C1" s="389">
        <v>8</v>
      </c>
      <c r="D1" s="389">
        <v>3</v>
      </c>
    </row>
    <row r="2" spans="1:8" x14ac:dyDescent="0.2">
      <c r="A2" s="389"/>
      <c r="B2" s="389"/>
      <c r="C2" s="389"/>
      <c r="D2" s="389"/>
    </row>
    <row r="3" spans="1:8" x14ac:dyDescent="0.2">
      <c r="A3" s="389"/>
      <c r="B3" s="389" t="s">
        <v>752</v>
      </c>
      <c r="C3" s="389">
        <v>1</v>
      </c>
      <c r="D3" s="389"/>
      <c r="H3" s="475" t="s">
        <v>753</v>
      </c>
    </row>
    <row r="4" spans="1:8" x14ac:dyDescent="0.2">
      <c r="B4" s="951" t="s">
        <v>471</v>
      </c>
      <c r="H4" s="951" t="s">
        <v>489</v>
      </c>
    </row>
    <row r="5" spans="1:8" x14ac:dyDescent="0.2">
      <c r="B5" s="951" t="s">
        <v>472</v>
      </c>
      <c r="H5" s="951" t="s">
        <v>490</v>
      </c>
    </row>
    <row r="6" spans="1:8" x14ac:dyDescent="0.2">
      <c r="B6" s="951" t="s">
        <v>473</v>
      </c>
      <c r="H6" s="951" t="s">
        <v>491</v>
      </c>
    </row>
    <row r="7" spans="1:8" x14ac:dyDescent="0.2">
      <c r="B7" s="951" t="s">
        <v>474</v>
      </c>
      <c r="H7" s="951" t="s">
        <v>492</v>
      </c>
    </row>
    <row r="8" spans="1:8" x14ac:dyDescent="0.2">
      <c r="B8" s="951" t="s">
        <v>475</v>
      </c>
      <c r="H8" s="951" t="s">
        <v>493</v>
      </c>
    </row>
    <row r="9" spans="1:8" x14ac:dyDescent="0.2">
      <c r="B9" s="951" t="s">
        <v>476</v>
      </c>
      <c r="H9" s="951" t="s">
        <v>494</v>
      </c>
    </row>
    <row r="10" spans="1:8" x14ac:dyDescent="0.2">
      <c r="B10" s="951" t="s">
        <v>477</v>
      </c>
      <c r="H10" s="951" t="s">
        <v>495</v>
      </c>
    </row>
    <row r="11" spans="1:8" x14ac:dyDescent="0.2">
      <c r="B11" s="951" t="s">
        <v>478</v>
      </c>
      <c r="H11" s="951" t="s">
        <v>496</v>
      </c>
    </row>
    <row r="12" spans="1:8" x14ac:dyDescent="0.2">
      <c r="B12" s="951" t="s">
        <v>479</v>
      </c>
      <c r="H12" s="951" t="s">
        <v>497</v>
      </c>
    </row>
    <row r="15" spans="1:8" x14ac:dyDescent="0.2">
      <c r="B15" s="475" t="s">
        <v>754</v>
      </c>
    </row>
    <row r="16" spans="1:8" x14ac:dyDescent="0.2">
      <c r="B16" s="951" t="s">
        <v>480</v>
      </c>
    </row>
    <row r="17" spans="2:2" x14ac:dyDescent="0.2">
      <c r="B17" s="951" t="s">
        <v>481</v>
      </c>
    </row>
    <row r="18" spans="2:2" x14ac:dyDescent="0.2">
      <c r="B18" s="951" t="s">
        <v>482</v>
      </c>
    </row>
    <row r="19" spans="2:2" x14ac:dyDescent="0.2">
      <c r="B19" s="951" t="s">
        <v>483</v>
      </c>
    </row>
    <row r="20" spans="2:2" x14ac:dyDescent="0.2">
      <c r="B20" s="951" t="s">
        <v>484</v>
      </c>
    </row>
    <row r="21" spans="2:2" x14ac:dyDescent="0.2">
      <c r="B21" s="951" t="s">
        <v>485</v>
      </c>
    </row>
    <row r="22" spans="2:2" x14ac:dyDescent="0.2">
      <c r="B22" s="951" t="s">
        <v>486</v>
      </c>
    </row>
    <row r="23" spans="2:2" x14ac:dyDescent="0.2">
      <c r="B23" s="951" t="s">
        <v>487</v>
      </c>
    </row>
    <row r="24" spans="2:2" x14ac:dyDescent="0.2">
      <c r="B24" s="951" t="s">
        <v>488</v>
      </c>
    </row>
  </sheetData>
  <sheetProtection password="CF44" sheet="1" objects="1" scenarios="1"/>
  <phoneticPr fontId="15"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opLeftCell="A5" workbookViewId="0">
      <selection activeCell="N17" sqref="N17"/>
    </sheetView>
  </sheetViews>
  <sheetFormatPr defaultRowHeight="12.75" x14ac:dyDescent="0.2"/>
  <cols>
    <col min="1" max="1" width="9.140625" style="954"/>
    <col min="2" max="2" width="22.85546875" style="954" hidden="1" customWidth="1"/>
    <col min="3" max="3" width="11.42578125" style="954" hidden="1" customWidth="1"/>
    <col min="4" max="4" width="13.5703125" style="954" hidden="1" customWidth="1"/>
    <col min="5" max="5" width="0" style="954" hidden="1" customWidth="1"/>
    <col min="6" max="7" width="11.42578125" style="954" hidden="1" customWidth="1"/>
    <col min="8" max="8" width="11.42578125" style="955" hidden="1" customWidth="1"/>
    <col min="9" max="9" width="11.7109375" style="954" hidden="1" customWidth="1"/>
    <col min="10" max="10" width="15" style="954" hidden="1" customWidth="1"/>
    <col min="11" max="11" width="9.140625" style="954"/>
    <col min="12" max="12" width="11" style="954" bestFit="1" customWidth="1"/>
    <col min="13" max="16384" width="9.140625" style="954"/>
  </cols>
  <sheetData>
    <row r="1" spans="1:12" x14ac:dyDescent="0.2">
      <c r="A1" s="953" t="s">
        <v>78</v>
      </c>
      <c r="H1" s="955" t="s">
        <v>79</v>
      </c>
    </row>
    <row r="2" spans="1:12" x14ac:dyDescent="0.2">
      <c r="A2" s="956"/>
    </row>
    <row r="3" spans="1:12" x14ac:dyDescent="0.2">
      <c r="A3" s="956" t="s">
        <v>80</v>
      </c>
      <c r="H3" s="955" t="s">
        <v>81</v>
      </c>
    </row>
    <row r="4" spans="1:12" x14ac:dyDescent="0.2">
      <c r="A4" s="956" t="s">
        <v>82</v>
      </c>
      <c r="H4" s="955" t="s">
        <v>83</v>
      </c>
    </row>
    <row r="5" spans="1:12" x14ac:dyDescent="0.2">
      <c r="A5" s="956" t="s">
        <v>84</v>
      </c>
    </row>
    <row r="6" spans="1:12" x14ac:dyDescent="0.2">
      <c r="A6" s="956" t="s">
        <v>85</v>
      </c>
    </row>
    <row r="7" spans="1:12" x14ac:dyDescent="0.2">
      <c r="A7" s="956" t="s">
        <v>86</v>
      </c>
    </row>
    <row r="8" spans="1:12" x14ac:dyDescent="0.2">
      <c r="A8" s="956" t="s">
        <v>87</v>
      </c>
      <c r="J8" s="957">
        <v>5702011414</v>
      </c>
      <c r="L8" s="954">
        <f>J8/2</f>
        <v>2851005707</v>
      </c>
    </row>
    <row r="9" spans="1:12" x14ac:dyDescent="0.2">
      <c r="H9" s="955">
        <f>VALUE(MID(J8,1,1))+VALUE(MID(J8,2,1))+VALUE(MID(J8,3,1))+VALUE(MID(J8,4,1))+VALUE(MID(J8,5,1))+VALUE(MID(J8,6,1))+VALUE(MID(J8,7,1))+VALUE(MID(J8,8,1))+VALUE(MID(J8,9,1))+VALUE(MID(J8,10,1))</f>
        <v>25</v>
      </c>
    </row>
    <row r="10" spans="1:12" x14ac:dyDescent="0.2">
      <c r="J10" s="954">
        <f>LEN(J8)</f>
        <v>10</v>
      </c>
      <c r="L10" s="954">
        <v>13</v>
      </c>
    </row>
    <row r="11" spans="1:12" x14ac:dyDescent="0.2">
      <c r="H11" s="955" t="e">
        <f>VALUE(MID(J10,1,1))+VALUE(MID(J10,2,1))+VALUE(MID(J10,3,1))+VALUE(MID(J10,4,1))+VALUE(MID(J10,5,1))+VALUE(MID(J10,6,1))+VALUE(MID(J10,7,1))+VALUE(MID(J10,8,1))+VALUE(MID(J10,9,1))+VALUE(MID(J10,10,1))+VALUE(MID(J10,11,1))+VALUE(MID(J10,12,1))</f>
        <v>#VALUE!</v>
      </c>
      <c r="J11" s="955"/>
      <c r="L11" s="954">
        <v>4</v>
      </c>
    </row>
    <row r="12" spans="1:12" x14ac:dyDescent="0.2">
      <c r="C12" s="954">
        <f>'80'!B10</f>
        <v>0</v>
      </c>
      <c r="L12" s="954">
        <v>4</v>
      </c>
    </row>
    <row r="13" spans="1:12" x14ac:dyDescent="0.2">
      <c r="F13" s="958">
        <f>IF($C$15=7,CONCATENATE("0",C12),IF($C$15=6,CONCATENATE("00",C12),IF($C$15=5,CONCATENATE("000",C12),IF($C$15=4,CONCATENATE("0000",C12),IF($C$15=3,CONCATENATE("00000",C12),C12)))))</f>
        <v>0</v>
      </c>
      <c r="L13" s="954">
        <v>4</v>
      </c>
    </row>
    <row r="14" spans="1:12" x14ac:dyDescent="0.2">
      <c r="L14" s="954">
        <v>4</v>
      </c>
    </row>
    <row r="15" spans="1:12" x14ac:dyDescent="0.2">
      <c r="C15" s="954">
        <f>LEN(C12)</f>
        <v>1</v>
      </c>
      <c r="F15" s="954">
        <f>LEN(F13)</f>
        <v>1</v>
      </c>
      <c r="L15" s="954">
        <v>9</v>
      </c>
    </row>
    <row r="17" spans="2:14" x14ac:dyDescent="0.2">
      <c r="B17" s="959"/>
      <c r="D17" s="956"/>
      <c r="E17" s="956"/>
      <c r="F17" s="956">
        <f>VALUE(MID(F13,1,1))</f>
        <v>0</v>
      </c>
      <c r="G17" s="956">
        <f>F17*8</f>
        <v>0</v>
      </c>
      <c r="H17" s="956">
        <f>F17*8</f>
        <v>0</v>
      </c>
      <c r="I17" s="956"/>
      <c r="L17" s="954">
        <f>SUM(L10:L16)</f>
        <v>38</v>
      </c>
      <c r="N17" s="954">
        <f>H9/11</f>
        <v>2.2727272727272729</v>
      </c>
    </row>
    <row r="18" spans="2:14" x14ac:dyDescent="0.2">
      <c r="D18" s="956"/>
      <c r="E18" s="956"/>
      <c r="F18" s="956" t="e">
        <f>VALUE(MID(F13,2,1))</f>
        <v>#VALUE!</v>
      </c>
      <c r="G18" s="956" t="e">
        <f>F18*7</f>
        <v>#VALUE!</v>
      </c>
      <c r="H18" s="956" t="e">
        <f>F18</f>
        <v>#VALUE!</v>
      </c>
      <c r="I18" s="956"/>
    </row>
    <row r="19" spans="2:14" x14ac:dyDescent="0.2">
      <c r="D19" s="956"/>
      <c r="E19" s="956"/>
      <c r="F19" s="956" t="e">
        <f>VALUE(MID(F13,3,1))</f>
        <v>#VALUE!</v>
      </c>
      <c r="G19" s="956" t="e">
        <f>F19*6</f>
        <v>#VALUE!</v>
      </c>
      <c r="H19" s="956" t="e">
        <f>F19*8</f>
        <v>#VALUE!</v>
      </c>
      <c r="I19" s="956"/>
    </row>
    <row r="20" spans="2:14" x14ac:dyDescent="0.2">
      <c r="D20" s="956"/>
      <c r="E20" s="956"/>
      <c r="F20" s="956" t="e">
        <f>VALUE(MID(F13,4,1))</f>
        <v>#VALUE!</v>
      </c>
      <c r="G20" s="956" t="e">
        <f>F20*5</f>
        <v>#VALUE!</v>
      </c>
      <c r="H20" s="956" t="e">
        <f>F20*8</f>
        <v>#VALUE!</v>
      </c>
      <c r="I20" s="956"/>
    </row>
    <row r="21" spans="2:14" x14ac:dyDescent="0.2">
      <c r="D21" s="960" t="e">
        <f>IF(F28=F25,"OK","OPRAVTE IČO !!!")</f>
        <v>#VALUE!</v>
      </c>
      <c r="E21" s="956"/>
      <c r="F21" s="956" t="e">
        <f>VALUE(MID(F13,5,1))</f>
        <v>#VALUE!</v>
      </c>
      <c r="G21" s="956" t="e">
        <f>F21*4</f>
        <v>#VALUE!</v>
      </c>
      <c r="H21" s="956" t="e">
        <f>F21*8</f>
        <v>#VALUE!</v>
      </c>
      <c r="I21" s="956"/>
    </row>
    <row r="22" spans="2:14" x14ac:dyDescent="0.2">
      <c r="D22" s="956"/>
      <c r="E22" s="956"/>
      <c r="F22" s="956" t="e">
        <f>VALUE(MID(F13,6,1))</f>
        <v>#VALUE!</v>
      </c>
      <c r="G22" s="956" t="e">
        <f>F22*3</f>
        <v>#VALUE!</v>
      </c>
      <c r="H22" s="956" t="e">
        <f>F22*8</f>
        <v>#VALUE!</v>
      </c>
      <c r="I22" s="956"/>
    </row>
    <row r="23" spans="2:14" x14ac:dyDescent="0.2">
      <c r="D23" s="956"/>
      <c r="E23" s="956"/>
      <c r="F23" s="956" t="e">
        <f>VALUE(MID(F13,7,1))</f>
        <v>#VALUE!</v>
      </c>
      <c r="G23" s="956" t="e">
        <f>F23*2</f>
        <v>#VALUE!</v>
      </c>
      <c r="H23" s="956" t="e">
        <f>F23*8</f>
        <v>#VALUE!</v>
      </c>
      <c r="I23" s="956"/>
    </row>
    <row r="24" spans="2:14" x14ac:dyDescent="0.2">
      <c r="D24" s="956"/>
      <c r="E24" s="956"/>
      <c r="F24" s="961" t="e">
        <f>VALUE(MID(F13,8,1))</f>
        <v>#VALUE!</v>
      </c>
      <c r="G24" s="956"/>
      <c r="H24" s="962"/>
      <c r="I24" s="956"/>
    </row>
    <row r="25" spans="2:14" x14ac:dyDescent="0.2">
      <c r="D25" s="956"/>
      <c r="E25" s="956"/>
      <c r="F25" s="963" t="e">
        <f>VALUE(F24)</f>
        <v>#VALUE!</v>
      </c>
      <c r="G25" s="956" t="e">
        <f>SUM(G17:G24)</f>
        <v>#VALUE!</v>
      </c>
      <c r="H25" s="962" t="e">
        <f>CEILING(G25/11,1)</f>
        <v>#VALUE!</v>
      </c>
      <c r="I25" s="956"/>
    </row>
    <row r="26" spans="2:14" x14ac:dyDescent="0.2">
      <c r="D26" s="956"/>
      <c r="E26" s="956"/>
      <c r="F26" s="956"/>
      <c r="G26" s="956"/>
      <c r="H26" s="962"/>
      <c r="I26" s="956"/>
    </row>
    <row r="27" spans="2:14" x14ac:dyDescent="0.2">
      <c r="D27" s="956"/>
      <c r="E27" s="956"/>
      <c r="F27" s="956"/>
      <c r="G27" s="956"/>
      <c r="H27" s="962" t="e">
        <f>TRUNC(G25/11)+1</f>
        <v>#VALUE!</v>
      </c>
      <c r="I27" s="961" t="e">
        <f>H27*11-G25</f>
        <v>#VALUE!</v>
      </c>
    </row>
    <row r="28" spans="2:14" x14ac:dyDescent="0.2">
      <c r="D28" s="962"/>
      <c r="F28" s="964" t="e">
        <f>IF(I27&lt;10,I27,I27-10)</f>
        <v>#VALUE!</v>
      </c>
    </row>
    <row r="29" spans="2:14" x14ac:dyDescent="0.2">
      <c r="D29" s="962"/>
    </row>
    <row r="30" spans="2:14" x14ac:dyDescent="0.2">
      <c r="D30" s="962"/>
    </row>
    <row r="31" spans="2:14" x14ac:dyDescent="0.2">
      <c r="D31" s="962"/>
    </row>
    <row r="32" spans="2:14" x14ac:dyDescent="0.2">
      <c r="D32" s="962"/>
    </row>
    <row r="33" spans="4:4" x14ac:dyDescent="0.2">
      <c r="D33" s="962"/>
    </row>
    <row r="34" spans="4:4" x14ac:dyDescent="0.2">
      <c r="D34" s="962"/>
    </row>
    <row r="35" spans="4:4" x14ac:dyDescent="0.2">
      <c r="D35" s="962"/>
    </row>
    <row r="36" spans="4:4" x14ac:dyDescent="0.2">
      <c r="D36" s="962"/>
    </row>
  </sheetData>
  <sheetProtection password="CF44" sheet="1" objects="1" scenarios="1"/>
  <phoneticPr fontId="15" type="noConversion"/>
  <conditionalFormatting sqref="C12">
    <cfRule type="expression" priority="1" stopIfTrue="1">
      <formula>"délka=8"</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0"/>
  <sheetViews>
    <sheetView topLeftCell="A46" zoomScaleNormal="100" workbookViewId="0"/>
  </sheetViews>
  <sheetFormatPr defaultRowHeight="12.75" x14ac:dyDescent="0.2"/>
  <cols>
    <col min="1" max="1" width="7.7109375" customWidth="1"/>
    <col min="2" max="2" width="3.7109375" customWidth="1"/>
    <col min="3" max="3" width="87" customWidth="1"/>
  </cols>
  <sheetData>
    <row r="1" spans="1:9" ht="17.100000000000001" customHeight="1" x14ac:dyDescent="0.2">
      <c r="A1" s="63" t="s">
        <v>291</v>
      </c>
      <c r="B1" s="46"/>
      <c r="C1" s="46"/>
    </row>
    <row r="2" spans="1:9" x14ac:dyDescent="0.2">
      <c r="A2" s="479"/>
      <c r="B2" s="479"/>
      <c r="C2" s="479"/>
    </row>
    <row r="3" spans="1:9" ht="18" x14ac:dyDescent="0.2">
      <c r="A3" s="151" t="s">
        <v>434</v>
      </c>
      <c r="B3" s="152"/>
      <c r="C3" s="153"/>
      <c r="D3" s="2"/>
      <c r="E3" s="1"/>
      <c r="F3" s="1"/>
      <c r="G3" s="1"/>
      <c r="H3" s="1"/>
      <c r="I3" s="1"/>
    </row>
    <row r="4" spans="1:9" ht="18" x14ac:dyDescent="0.25">
      <c r="A4" s="151" t="s">
        <v>435</v>
      </c>
      <c r="B4" s="65"/>
      <c r="C4" s="66"/>
      <c r="D4" s="2"/>
      <c r="E4" s="1"/>
      <c r="F4" s="1"/>
      <c r="G4" s="1"/>
      <c r="H4" s="1"/>
      <c r="I4" s="1"/>
    </row>
    <row r="5" spans="1:9" ht="14.25" x14ac:dyDescent="0.2">
      <c r="A5" s="53"/>
      <c r="B5" s="53"/>
      <c r="C5" s="53"/>
    </row>
    <row r="6" spans="1:9" ht="15" customHeight="1" x14ac:dyDescent="0.2">
      <c r="A6" s="53" t="s">
        <v>436</v>
      </c>
      <c r="B6" s="53"/>
      <c r="C6" s="53"/>
    </row>
    <row r="7" spans="1:9" ht="15" customHeight="1" x14ac:dyDescent="0.2">
      <c r="A7" s="53" t="s">
        <v>292</v>
      </c>
      <c r="B7" s="53"/>
      <c r="C7" s="53"/>
    </row>
    <row r="8" spans="1:9" ht="15" customHeight="1" thickBot="1" x14ac:dyDescent="0.25">
      <c r="A8" s="53"/>
      <c r="B8" s="53"/>
      <c r="C8" s="53"/>
    </row>
    <row r="9" spans="1:9" ht="15" customHeight="1" thickTop="1" thickBot="1" x14ac:dyDescent="0.25">
      <c r="A9" s="67" t="s">
        <v>293</v>
      </c>
      <c r="B9" s="68"/>
      <c r="C9" s="69" t="s">
        <v>294</v>
      </c>
    </row>
    <row r="10" spans="1:9" ht="15" customHeight="1" thickTop="1" x14ac:dyDescent="0.2">
      <c r="A10" s="54"/>
      <c r="B10" s="53"/>
      <c r="C10" s="54"/>
    </row>
    <row r="11" spans="1:9" ht="15" customHeight="1" x14ac:dyDescent="0.25">
      <c r="A11" s="70" t="s">
        <v>295</v>
      </c>
      <c r="B11" s="71"/>
      <c r="C11" s="72" t="s">
        <v>437</v>
      </c>
    </row>
    <row r="12" spans="1:9" s="491" customFormat="1" ht="15" customHeight="1" x14ac:dyDescent="0.2">
      <c r="A12" s="488"/>
      <c r="B12" s="489"/>
      <c r="C12" s="490" t="s">
        <v>438</v>
      </c>
    </row>
    <row r="13" spans="1:9" s="491" customFormat="1" ht="15" customHeight="1" x14ac:dyDescent="0.2">
      <c r="A13" s="492"/>
      <c r="B13" s="493"/>
      <c r="C13" s="494" t="s">
        <v>439</v>
      </c>
    </row>
    <row r="14" spans="1:9" ht="5.0999999999999996" customHeight="1" x14ac:dyDescent="0.2">
      <c r="A14" s="77"/>
      <c r="B14" s="66"/>
      <c r="C14" s="54"/>
    </row>
    <row r="15" spans="1:9" ht="15" customHeight="1" x14ac:dyDescent="0.25">
      <c r="A15" s="70" t="s">
        <v>296</v>
      </c>
      <c r="B15" s="71"/>
      <c r="C15" s="78" t="s">
        <v>440</v>
      </c>
    </row>
    <row r="16" spans="1:9" ht="15" customHeight="1" x14ac:dyDescent="0.2">
      <c r="A16" s="75"/>
      <c r="B16" s="76"/>
      <c r="C16" s="83" t="s">
        <v>297</v>
      </c>
    </row>
    <row r="17" spans="1:3" ht="5.0999999999999996" customHeight="1" x14ac:dyDescent="0.2">
      <c r="A17" s="77"/>
      <c r="B17" s="66"/>
      <c r="C17" s="54"/>
    </row>
    <row r="18" spans="1:3" ht="15" customHeight="1" x14ac:dyDescent="0.25">
      <c r="A18" s="70" t="s">
        <v>298</v>
      </c>
      <c r="B18" s="71"/>
      <c r="C18" s="78" t="s">
        <v>441</v>
      </c>
    </row>
    <row r="19" spans="1:3" ht="15" customHeight="1" x14ac:dyDescent="0.2">
      <c r="A19" s="75"/>
      <c r="B19" s="76"/>
      <c r="C19" s="83" t="s">
        <v>297</v>
      </c>
    </row>
    <row r="20" spans="1:3" ht="5.0999999999999996" customHeight="1" x14ac:dyDescent="0.2">
      <c r="A20" s="77"/>
      <c r="B20" s="66"/>
      <c r="C20" s="54"/>
    </row>
    <row r="21" spans="1:3" ht="15" customHeight="1" x14ac:dyDescent="0.25">
      <c r="A21" s="70" t="s">
        <v>299</v>
      </c>
      <c r="B21" s="71"/>
      <c r="C21" s="78" t="s">
        <v>442</v>
      </c>
    </row>
    <row r="22" spans="1:3" ht="15" customHeight="1" x14ac:dyDescent="0.25">
      <c r="A22" s="79"/>
      <c r="B22" s="74"/>
      <c r="C22" s="82" t="s">
        <v>300</v>
      </c>
    </row>
    <row r="23" spans="1:3" ht="15" customHeight="1" x14ac:dyDescent="0.2">
      <c r="A23" s="73"/>
      <c r="B23" s="74"/>
      <c r="C23" s="82" t="s">
        <v>301</v>
      </c>
    </row>
    <row r="24" spans="1:3" ht="15" customHeight="1" x14ac:dyDescent="0.2">
      <c r="A24" s="73"/>
      <c r="B24" s="74"/>
      <c r="C24" s="82" t="s">
        <v>443</v>
      </c>
    </row>
    <row r="25" spans="1:3" ht="15" customHeight="1" x14ac:dyDescent="0.2">
      <c r="A25" s="73"/>
      <c r="B25" s="74"/>
      <c r="C25" s="82" t="s">
        <v>444</v>
      </c>
    </row>
    <row r="26" spans="1:3" ht="15" customHeight="1" x14ac:dyDescent="0.2">
      <c r="A26" s="73"/>
      <c r="B26" s="74"/>
      <c r="C26" s="84" t="s">
        <v>302</v>
      </c>
    </row>
    <row r="27" spans="1:3" ht="15" customHeight="1" x14ac:dyDescent="0.2">
      <c r="A27" s="73"/>
      <c r="B27" s="74"/>
      <c r="C27" s="85" t="s">
        <v>445</v>
      </c>
    </row>
    <row r="28" spans="1:3" ht="15" customHeight="1" x14ac:dyDescent="0.2">
      <c r="A28" s="75"/>
      <c r="B28" s="76"/>
      <c r="C28" s="495" t="s">
        <v>446</v>
      </c>
    </row>
    <row r="29" spans="1:3" ht="5.0999999999999996" customHeight="1" x14ac:dyDescent="0.2">
      <c r="A29" s="77"/>
      <c r="B29" s="77"/>
      <c r="C29" s="80"/>
    </row>
    <row r="30" spans="1:3" ht="15" customHeight="1" x14ac:dyDescent="0.25">
      <c r="A30" s="70" t="s">
        <v>303</v>
      </c>
      <c r="B30" s="71"/>
      <c r="C30" s="78" t="s">
        <v>447</v>
      </c>
    </row>
    <row r="31" spans="1:3" ht="15" customHeight="1" x14ac:dyDescent="0.25">
      <c r="A31" s="79"/>
      <c r="B31" s="74"/>
      <c r="C31" s="82" t="s">
        <v>304</v>
      </c>
    </row>
    <row r="32" spans="1:3" ht="15" customHeight="1" x14ac:dyDescent="0.2">
      <c r="A32" s="73"/>
      <c r="B32" s="74"/>
      <c r="C32" s="82" t="s">
        <v>305</v>
      </c>
    </row>
    <row r="33" spans="1:3" ht="15" customHeight="1" x14ac:dyDescent="0.2">
      <c r="A33" s="73"/>
      <c r="B33" s="74"/>
      <c r="C33" s="82" t="s">
        <v>448</v>
      </c>
    </row>
    <row r="34" spans="1:3" ht="15" customHeight="1" x14ac:dyDescent="0.2">
      <c r="A34" s="75"/>
      <c r="B34" s="76"/>
      <c r="C34" s="83" t="s">
        <v>306</v>
      </c>
    </row>
    <row r="35" spans="1:3" ht="5.25" customHeight="1" x14ac:dyDescent="0.2">
      <c r="A35" s="77"/>
      <c r="B35" s="66"/>
      <c r="C35" s="54"/>
    </row>
    <row r="36" spans="1:3" ht="15" customHeight="1" x14ac:dyDescent="0.25">
      <c r="A36" s="70" t="s">
        <v>666</v>
      </c>
      <c r="B36" s="71"/>
      <c r="C36" s="78" t="s">
        <v>449</v>
      </c>
    </row>
    <row r="37" spans="1:3" ht="15" customHeight="1" x14ac:dyDescent="0.25">
      <c r="A37" s="79"/>
      <c r="B37" s="74"/>
      <c r="C37" s="86" t="s">
        <v>95</v>
      </c>
    </row>
    <row r="38" spans="1:3" ht="15" customHeight="1" x14ac:dyDescent="0.2">
      <c r="A38" s="73"/>
      <c r="B38" s="74"/>
      <c r="C38" s="86" t="s">
        <v>96</v>
      </c>
    </row>
    <row r="39" spans="1:3" ht="15" customHeight="1" x14ac:dyDescent="0.2">
      <c r="A39" s="73"/>
      <c r="B39" s="74"/>
      <c r="C39" s="86" t="s">
        <v>97</v>
      </c>
    </row>
    <row r="40" spans="1:3" ht="15" customHeight="1" x14ac:dyDescent="0.2">
      <c r="A40" s="75"/>
      <c r="B40" s="76"/>
      <c r="C40" s="87" t="s">
        <v>307</v>
      </c>
    </row>
    <row r="41" spans="1:3" ht="5.25" customHeight="1" x14ac:dyDescent="0.2">
      <c r="A41" s="77"/>
      <c r="B41" s="66"/>
      <c r="C41" s="54"/>
    </row>
    <row r="42" spans="1:3" ht="15" customHeight="1" x14ac:dyDescent="0.25">
      <c r="A42" s="70" t="s">
        <v>374</v>
      </c>
      <c r="B42" s="71"/>
      <c r="C42" s="78" t="s">
        <v>450</v>
      </c>
    </row>
    <row r="43" spans="1:3" ht="15" customHeight="1" x14ac:dyDescent="0.25">
      <c r="A43" s="79"/>
      <c r="B43" s="74"/>
      <c r="C43" s="86" t="s">
        <v>451</v>
      </c>
    </row>
    <row r="44" spans="1:3" ht="15" customHeight="1" x14ac:dyDescent="0.2">
      <c r="A44" s="73"/>
      <c r="B44" s="74"/>
      <c r="C44" s="86" t="s">
        <v>452</v>
      </c>
    </row>
    <row r="45" spans="1:3" ht="15" customHeight="1" x14ac:dyDescent="0.2">
      <c r="A45" s="73"/>
      <c r="B45" s="74"/>
      <c r="C45" s="86" t="s">
        <v>453</v>
      </c>
    </row>
    <row r="46" spans="1:3" ht="15" customHeight="1" x14ac:dyDescent="0.2">
      <c r="A46" s="75"/>
      <c r="B46" s="76"/>
      <c r="C46" s="87" t="s">
        <v>307</v>
      </c>
    </row>
    <row r="47" spans="1:3" ht="6.75" customHeight="1" x14ac:dyDescent="0.2">
      <c r="A47" s="77"/>
      <c r="B47" s="66"/>
      <c r="C47" s="54"/>
    </row>
    <row r="48" spans="1:3" ht="15" customHeight="1" x14ac:dyDescent="0.25">
      <c r="A48" s="70" t="s">
        <v>376</v>
      </c>
      <c r="B48" s="71"/>
      <c r="C48" s="78" t="s">
        <v>454</v>
      </c>
    </row>
    <row r="49" spans="1:3" ht="15" customHeight="1" x14ac:dyDescent="0.25">
      <c r="A49" s="79"/>
      <c r="B49" s="74"/>
      <c r="C49" s="86" t="s">
        <v>455</v>
      </c>
    </row>
    <row r="50" spans="1:3" ht="15" customHeight="1" x14ac:dyDescent="0.2">
      <c r="A50" s="73"/>
      <c r="B50" s="74"/>
      <c r="C50" s="86" t="s">
        <v>456</v>
      </c>
    </row>
    <row r="51" spans="1:3" ht="15" customHeight="1" x14ac:dyDescent="0.2">
      <c r="A51" s="73"/>
      <c r="B51" s="74"/>
      <c r="C51" s="86" t="s">
        <v>457</v>
      </c>
    </row>
    <row r="52" spans="1:3" ht="15" customHeight="1" x14ac:dyDescent="0.2">
      <c r="A52" s="75"/>
      <c r="B52" s="76"/>
      <c r="C52" s="87" t="s">
        <v>307</v>
      </c>
    </row>
    <row r="53" spans="1:3" ht="6" customHeight="1" x14ac:dyDescent="0.2">
      <c r="A53" s="77"/>
      <c r="B53" s="77"/>
      <c r="C53" s="400"/>
    </row>
    <row r="54" spans="1:3" ht="15" customHeight="1" x14ac:dyDescent="0.25">
      <c r="A54" s="70" t="s">
        <v>517</v>
      </c>
      <c r="B54" s="71"/>
      <c r="C54" s="78" t="s">
        <v>265</v>
      </c>
    </row>
    <row r="55" spans="1:3" ht="15" customHeight="1" x14ac:dyDescent="0.25">
      <c r="A55" s="79"/>
      <c r="B55" s="74"/>
      <c r="C55" s="86" t="s">
        <v>800</v>
      </c>
    </row>
    <row r="56" spans="1:3" ht="15" customHeight="1" x14ac:dyDescent="0.2">
      <c r="A56" s="73"/>
      <c r="B56" s="74"/>
      <c r="C56" s="86" t="s">
        <v>456</v>
      </c>
    </row>
    <row r="57" spans="1:3" ht="15" customHeight="1" x14ac:dyDescent="0.2">
      <c r="A57" s="73"/>
      <c r="B57" s="74"/>
      <c r="C57" s="86" t="s">
        <v>266</v>
      </c>
    </row>
    <row r="58" spans="1:3" ht="15" customHeight="1" x14ac:dyDescent="0.2">
      <c r="A58" s="75"/>
      <c r="B58" s="76"/>
      <c r="C58" s="87" t="s">
        <v>307</v>
      </c>
    </row>
    <row r="59" spans="1:3" ht="6" customHeight="1" x14ac:dyDescent="0.2">
      <c r="A59" s="77"/>
      <c r="B59" s="66"/>
      <c r="C59" s="54"/>
    </row>
    <row r="60" spans="1:3" ht="15" customHeight="1" x14ac:dyDescent="0.25">
      <c r="A60" s="70" t="s">
        <v>378</v>
      </c>
      <c r="B60" s="71"/>
      <c r="C60" s="78" t="s">
        <v>459</v>
      </c>
    </row>
    <row r="61" spans="1:3" ht="15" customHeight="1" x14ac:dyDescent="0.25">
      <c r="A61" s="79"/>
      <c r="B61" s="74"/>
      <c r="C61" s="86" t="s">
        <v>460</v>
      </c>
    </row>
    <row r="62" spans="1:3" ht="15" customHeight="1" x14ac:dyDescent="0.25">
      <c r="A62" s="79"/>
      <c r="B62" s="74"/>
      <c r="C62" s="86" t="s">
        <v>461</v>
      </c>
    </row>
    <row r="63" spans="1:3" ht="15" customHeight="1" x14ac:dyDescent="0.2">
      <c r="A63" s="73"/>
      <c r="B63" s="74"/>
      <c r="C63" s="86" t="s">
        <v>100</v>
      </c>
    </row>
    <row r="64" spans="1:3" ht="15" customHeight="1" x14ac:dyDescent="0.2">
      <c r="A64" s="75"/>
      <c r="B64" s="76"/>
      <c r="C64" s="399" t="s">
        <v>99</v>
      </c>
    </row>
    <row r="65" spans="1:3" ht="15" customHeight="1" x14ac:dyDescent="0.2">
      <c r="A65" s="77"/>
      <c r="B65" s="77"/>
      <c r="C65" s="400"/>
    </row>
    <row r="66" spans="1:3" ht="9.75" customHeight="1" x14ac:dyDescent="0.2"/>
    <row r="67" spans="1:3" ht="15" customHeight="1" x14ac:dyDescent="0.25">
      <c r="A67" s="70" t="s">
        <v>381</v>
      </c>
      <c r="B67" s="71"/>
      <c r="C67" s="78" t="s">
        <v>462</v>
      </c>
    </row>
    <row r="68" spans="1:3" ht="15" customHeight="1" x14ac:dyDescent="0.2">
      <c r="A68" s="397"/>
      <c r="B68" s="401"/>
      <c r="C68" s="86" t="s">
        <v>463</v>
      </c>
    </row>
    <row r="69" spans="1:3" ht="15" customHeight="1" x14ac:dyDescent="0.2">
      <c r="A69" s="397"/>
      <c r="B69" s="401"/>
      <c r="C69" s="86" t="s">
        <v>98</v>
      </c>
    </row>
    <row r="70" spans="1:3" ht="15" customHeight="1" x14ac:dyDescent="0.2">
      <c r="A70" s="397"/>
      <c r="B70" s="401"/>
      <c r="C70" s="86" t="s">
        <v>101</v>
      </c>
    </row>
    <row r="71" spans="1:3" ht="15" customHeight="1" x14ac:dyDescent="0.2">
      <c r="A71" s="398"/>
      <c r="B71" s="402"/>
      <c r="C71" s="87" t="s">
        <v>307</v>
      </c>
    </row>
    <row r="72" spans="1:3" ht="5.25" customHeight="1" x14ac:dyDescent="0.2">
      <c r="A72" s="77"/>
      <c r="B72" s="66"/>
      <c r="C72" s="54"/>
    </row>
    <row r="73" spans="1:3" ht="15" customHeight="1" x14ac:dyDescent="0.25">
      <c r="A73" s="70" t="s">
        <v>308</v>
      </c>
      <c r="B73" s="81"/>
      <c r="C73" s="78" t="s">
        <v>464</v>
      </c>
    </row>
    <row r="74" spans="1:3" ht="15" customHeight="1" x14ac:dyDescent="0.2">
      <c r="A74" s="75"/>
      <c r="B74" s="76"/>
      <c r="C74" s="83" t="s">
        <v>309</v>
      </c>
    </row>
    <row r="75" spans="1:3" ht="5.0999999999999996" customHeight="1" x14ac:dyDescent="0.2">
      <c r="A75" s="77"/>
      <c r="B75" s="66"/>
      <c r="C75" s="54"/>
    </row>
    <row r="76" spans="1:3" ht="15" customHeight="1" x14ac:dyDescent="0.25">
      <c r="A76" s="70" t="s">
        <v>310</v>
      </c>
      <c r="B76" s="81"/>
      <c r="C76" s="78" t="s">
        <v>465</v>
      </c>
    </row>
    <row r="77" spans="1:3" ht="15" customHeight="1" x14ac:dyDescent="0.2">
      <c r="A77" s="75"/>
      <c r="B77" s="76"/>
      <c r="C77" s="83" t="s">
        <v>309</v>
      </c>
    </row>
    <row r="78" spans="1:3" ht="5.0999999999999996" customHeight="1" x14ac:dyDescent="0.2">
      <c r="A78" s="77"/>
      <c r="B78" s="66"/>
      <c r="C78" s="54"/>
    </row>
    <row r="79" spans="1:3" ht="15" customHeight="1" x14ac:dyDescent="0.25">
      <c r="A79" s="70" t="s">
        <v>311</v>
      </c>
      <c r="B79" s="81"/>
      <c r="C79" s="78" t="s">
        <v>466</v>
      </c>
    </row>
    <row r="80" spans="1:3" ht="15" customHeight="1" x14ac:dyDescent="0.2">
      <c r="A80" s="75"/>
      <c r="B80" s="76"/>
      <c r="C80" s="83" t="s">
        <v>312</v>
      </c>
    </row>
    <row r="81" spans="1:3" ht="5.0999999999999996" customHeight="1" x14ac:dyDescent="0.2">
      <c r="A81" s="77"/>
      <c r="B81" s="66"/>
      <c r="C81" s="54"/>
    </row>
    <row r="82" spans="1:3" ht="15" customHeight="1" x14ac:dyDescent="0.25">
      <c r="A82" s="70" t="s">
        <v>313</v>
      </c>
      <c r="B82" s="81"/>
      <c r="C82" s="78" t="s">
        <v>467</v>
      </c>
    </row>
    <row r="83" spans="1:3" ht="15" customHeight="1" x14ac:dyDescent="0.2">
      <c r="A83" s="75"/>
      <c r="B83" s="76"/>
      <c r="C83" s="83" t="s">
        <v>468</v>
      </c>
    </row>
    <row r="84" spans="1:3" ht="15" customHeight="1" x14ac:dyDescent="0.2">
      <c r="A84" s="53"/>
      <c r="B84" s="53"/>
      <c r="C84" s="53"/>
    </row>
    <row r="85" spans="1:3" ht="15" customHeight="1" x14ac:dyDescent="0.2">
      <c r="A85" s="53"/>
      <c r="B85" s="53"/>
      <c r="C85" s="53"/>
    </row>
    <row r="86" spans="1:3" ht="15" customHeight="1" x14ac:dyDescent="0.2">
      <c r="A86" s="53"/>
      <c r="B86" s="53"/>
      <c r="C86" s="53"/>
    </row>
    <row r="87" spans="1:3" ht="15" customHeight="1" x14ac:dyDescent="0.2">
      <c r="A87" s="53"/>
      <c r="B87" s="53"/>
      <c r="C87" s="53"/>
    </row>
    <row r="88" spans="1:3" ht="15" customHeight="1" x14ac:dyDescent="0.25">
      <c r="A88" s="3"/>
      <c r="B88" s="3"/>
      <c r="C88" s="3"/>
    </row>
    <row r="89" spans="1:3" ht="15" customHeight="1" x14ac:dyDescent="0.25">
      <c r="A89" s="3"/>
      <c r="B89" s="3"/>
      <c r="C89" s="3"/>
    </row>
    <row r="90" spans="1:3" ht="15" customHeight="1" x14ac:dyDescent="0.25">
      <c r="A90" s="3"/>
      <c r="B90" s="3"/>
      <c r="C90" s="3"/>
    </row>
    <row r="91" spans="1:3" ht="15" customHeight="1" x14ac:dyDescent="0.25">
      <c r="A91" s="3"/>
      <c r="B91" s="3"/>
      <c r="C91" s="3"/>
    </row>
    <row r="92" spans="1:3" ht="15" customHeight="1" x14ac:dyDescent="0.2"/>
    <row r="93" spans="1:3" ht="15" customHeight="1" x14ac:dyDescent="0.2"/>
    <row r="94" spans="1:3" ht="15" customHeight="1" x14ac:dyDescent="0.2"/>
    <row r="95" spans="1:3" ht="15" customHeight="1" x14ac:dyDescent="0.2"/>
    <row r="96" spans="1:3"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sheetData>
  <sheetProtection password="CC61" sheet="1" objects="1" scenarios="1"/>
  <phoneticPr fontId="15" type="noConversion"/>
  <pageMargins left="0.9055118110236221" right="0.35433070866141736" top="0.9055118110236221" bottom="1.1417322834645669" header="0.31496062992125984" footer="0.47244094488188981"/>
  <pageSetup paperSize="9" scale="85" orientation="portrait" horizontalDpi="300" verticalDpi="300" r:id="rId1"/>
  <headerFooter alignWithMargins="0">
    <oddHeader>&amp;RPříloha č.2 k čj.113/5095/2000</oddHeader>
    <oddFooter>Strana &amp;P</oddFooter>
  </headerFooter>
  <rowBreaks count="1" manualBreakCount="1">
    <brk id="59"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7"/>
  <sheetViews>
    <sheetView topLeftCell="A294" zoomScaleNormal="100" zoomScaleSheetLayoutView="75" workbookViewId="0">
      <selection activeCell="A308" sqref="A308"/>
    </sheetView>
  </sheetViews>
  <sheetFormatPr defaultRowHeight="12.75" x14ac:dyDescent="0.2"/>
  <cols>
    <col min="1" max="1" width="106" customWidth="1"/>
  </cols>
  <sheetData>
    <row r="1" spans="1:1" ht="15" customHeight="1" x14ac:dyDescent="0.25">
      <c r="A1" s="150" t="s">
        <v>314</v>
      </c>
    </row>
    <row r="2" spans="1:1" ht="15" customHeight="1" x14ac:dyDescent="0.2">
      <c r="A2" s="53"/>
    </row>
    <row r="3" spans="1:1" ht="15" customHeight="1" x14ac:dyDescent="0.2">
      <c r="A3" s="111" t="s">
        <v>315</v>
      </c>
    </row>
    <row r="4" spans="1:1" ht="12.95" customHeight="1" x14ac:dyDescent="0.2">
      <c r="A4" s="55" t="s">
        <v>316</v>
      </c>
    </row>
    <row r="5" spans="1:1" ht="12.95" customHeight="1" x14ac:dyDescent="0.2">
      <c r="A5" s="55" t="s">
        <v>317</v>
      </c>
    </row>
    <row r="6" spans="1:1" ht="12.95" customHeight="1" x14ac:dyDescent="0.2">
      <c r="A6" s="56" t="s">
        <v>318</v>
      </c>
    </row>
    <row r="7" spans="1:1" ht="5.0999999999999996" customHeight="1" x14ac:dyDescent="0.2">
      <c r="A7" s="88"/>
    </row>
    <row r="8" spans="1:1" ht="15" customHeight="1" x14ac:dyDescent="0.2">
      <c r="A8" s="111" t="s">
        <v>319</v>
      </c>
    </row>
    <row r="9" spans="1:1" ht="12.95" customHeight="1" x14ac:dyDescent="0.2">
      <c r="A9" s="57" t="s">
        <v>320</v>
      </c>
    </row>
    <row r="10" spans="1:1" ht="12.95" customHeight="1" x14ac:dyDescent="0.2">
      <c r="A10" s="58" t="s">
        <v>321</v>
      </c>
    </row>
    <row r="11" spans="1:1" ht="5.0999999999999996" customHeight="1" x14ac:dyDescent="0.2">
      <c r="A11" s="89"/>
    </row>
    <row r="12" spans="1:1" ht="15" customHeight="1" x14ac:dyDescent="0.2">
      <c r="A12" s="111" t="s">
        <v>322</v>
      </c>
    </row>
    <row r="13" spans="1:1" ht="12.95" customHeight="1" x14ac:dyDescent="0.2">
      <c r="A13" s="59" t="s">
        <v>323</v>
      </c>
    </row>
    <row r="14" spans="1:1" ht="12.95" customHeight="1" x14ac:dyDescent="0.2">
      <c r="A14" s="60" t="s">
        <v>324</v>
      </c>
    </row>
    <row r="15" spans="1:1" ht="5.0999999999999996" customHeight="1" x14ac:dyDescent="0.2">
      <c r="A15" s="90"/>
    </row>
    <row r="16" spans="1:1" ht="15" customHeight="1" x14ac:dyDescent="0.2">
      <c r="A16" s="111" t="s">
        <v>325</v>
      </c>
    </row>
    <row r="17" spans="1:11" ht="12.95" customHeight="1" x14ac:dyDescent="0.2">
      <c r="A17" s="59" t="s">
        <v>326</v>
      </c>
    </row>
    <row r="18" spans="1:11" ht="12.95" customHeight="1" x14ac:dyDescent="0.2">
      <c r="A18" s="60" t="s">
        <v>327</v>
      </c>
    </row>
    <row r="19" spans="1:11" ht="5.0999999999999996" customHeight="1" x14ac:dyDescent="0.2">
      <c r="A19" s="90"/>
    </row>
    <row r="20" spans="1:11" ht="15" customHeight="1" x14ac:dyDescent="0.2">
      <c r="A20" s="111" t="s">
        <v>328</v>
      </c>
    </row>
    <row r="21" spans="1:11" ht="12.95" customHeight="1" x14ac:dyDescent="0.2">
      <c r="A21" s="59" t="s">
        <v>62</v>
      </c>
    </row>
    <row r="22" spans="1:11" ht="12.95" customHeight="1" x14ac:dyDescent="0.2">
      <c r="A22" s="59" t="s">
        <v>329</v>
      </c>
    </row>
    <row r="23" spans="1:11" ht="12.95" customHeight="1" x14ac:dyDescent="0.2">
      <c r="A23" s="59" t="s">
        <v>330</v>
      </c>
    </row>
    <row r="24" spans="1:11" ht="12.95" customHeight="1" x14ac:dyDescent="0.2">
      <c r="A24" s="60" t="s">
        <v>331</v>
      </c>
    </row>
    <row r="25" spans="1:11" ht="5.0999999999999996" customHeight="1" x14ac:dyDescent="0.2">
      <c r="A25" s="90"/>
    </row>
    <row r="26" spans="1:11" ht="18" customHeight="1" x14ac:dyDescent="0.2">
      <c r="A26" s="116" t="s">
        <v>332</v>
      </c>
      <c r="B26" s="496"/>
      <c r="C26" s="496"/>
      <c r="D26" s="496"/>
      <c r="E26" s="496"/>
      <c r="F26" s="496"/>
      <c r="G26" s="496"/>
      <c r="H26" s="496"/>
      <c r="I26" s="496"/>
      <c r="J26" s="496"/>
      <c r="K26" s="496"/>
    </row>
    <row r="27" spans="1:11" ht="15" customHeight="1" x14ac:dyDescent="0.2">
      <c r="A27" s="60" t="s">
        <v>333</v>
      </c>
    </row>
    <row r="28" spans="1:11" ht="5.0999999999999996" customHeight="1" x14ac:dyDescent="0.2">
      <c r="A28" s="90"/>
    </row>
    <row r="29" spans="1:11" ht="18" customHeight="1" x14ac:dyDescent="0.2">
      <c r="A29" s="116" t="s">
        <v>334</v>
      </c>
    </row>
    <row r="30" spans="1:11" ht="12.95" customHeight="1" x14ac:dyDescent="0.2">
      <c r="A30" s="59" t="s">
        <v>335</v>
      </c>
    </row>
    <row r="31" spans="1:11" ht="12.95" customHeight="1" x14ac:dyDescent="0.2">
      <c r="A31" s="60" t="s">
        <v>336</v>
      </c>
    </row>
    <row r="32" spans="1:11" ht="5.0999999999999996" customHeight="1" x14ac:dyDescent="0.2">
      <c r="A32" s="90"/>
    </row>
    <row r="33" spans="1:1" ht="18" customHeight="1" x14ac:dyDescent="0.2">
      <c r="A33" s="116" t="s">
        <v>337</v>
      </c>
    </row>
    <row r="34" spans="1:1" ht="12.95" customHeight="1" x14ac:dyDescent="0.2">
      <c r="A34" s="60" t="s">
        <v>338</v>
      </c>
    </row>
    <row r="35" spans="1:1" ht="5.0999999999999996" customHeight="1" x14ac:dyDescent="0.2">
      <c r="A35" s="90"/>
    </row>
    <row r="36" spans="1:1" ht="15" customHeight="1" x14ac:dyDescent="0.2">
      <c r="A36" s="112" t="s">
        <v>340</v>
      </c>
    </row>
    <row r="37" spans="1:1" ht="12.95" customHeight="1" x14ac:dyDescent="0.2">
      <c r="A37" s="60" t="s">
        <v>469</v>
      </c>
    </row>
    <row r="38" spans="1:1" ht="5.0999999999999996" customHeight="1" x14ac:dyDescent="0.2">
      <c r="A38" s="90"/>
    </row>
    <row r="39" spans="1:1" ht="15" customHeight="1" x14ac:dyDescent="0.2">
      <c r="A39" s="112" t="s">
        <v>341</v>
      </c>
    </row>
    <row r="40" spans="1:1" ht="12.95" customHeight="1" x14ac:dyDescent="0.2">
      <c r="A40" s="60" t="s">
        <v>342</v>
      </c>
    </row>
    <row r="41" spans="1:1" ht="5.0999999999999996" customHeight="1" x14ac:dyDescent="0.2">
      <c r="A41" s="90"/>
    </row>
    <row r="42" spans="1:1" s="496" customFormat="1" ht="15" customHeight="1" x14ac:dyDescent="0.2">
      <c r="A42" s="112" t="s">
        <v>343</v>
      </c>
    </row>
    <row r="43" spans="1:1" ht="12.95" customHeight="1" x14ac:dyDescent="0.2">
      <c r="A43" s="60" t="s">
        <v>344</v>
      </c>
    </row>
    <row r="44" spans="1:1" ht="5.0999999999999996" customHeight="1" x14ac:dyDescent="0.2">
      <c r="A44" s="90"/>
    </row>
    <row r="45" spans="1:1" ht="12.95" customHeight="1" x14ac:dyDescent="0.2">
      <c r="A45" s="112" t="s">
        <v>262</v>
      </c>
    </row>
    <row r="46" spans="1:1" ht="12.95" customHeight="1" x14ac:dyDescent="0.2">
      <c r="A46" s="60" t="s">
        <v>263</v>
      </c>
    </row>
    <row r="47" spans="1:1" ht="15" customHeight="1" x14ac:dyDescent="0.2">
      <c r="A47" s="112" t="s">
        <v>345</v>
      </c>
    </row>
    <row r="48" spans="1:1" ht="12.95" customHeight="1" x14ac:dyDescent="0.2">
      <c r="A48" s="60" t="s">
        <v>346</v>
      </c>
    </row>
    <row r="49" spans="1:1" ht="5.0999999999999996" customHeight="1" x14ac:dyDescent="0.2">
      <c r="A49" s="90"/>
    </row>
    <row r="50" spans="1:1" ht="18" customHeight="1" x14ac:dyDescent="0.2">
      <c r="A50" s="116" t="s">
        <v>347</v>
      </c>
    </row>
    <row r="51" spans="1:1" ht="15" customHeight="1" x14ac:dyDescent="0.2">
      <c r="A51" s="60" t="s">
        <v>264</v>
      </c>
    </row>
    <row r="52" spans="1:1" ht="5.0999999999999996" customHeight="1" x14ac:dyDescent="0.2">
      <c r="A52" s="90"/>
    </row>
    <row r="53" spans="1:1" ht="15" customHeight="1" x14ac:dyDescent="0.2">
      <c r="A53" s="111" t="s">
        <v>348</v>
      </c>
    </row>
    <row r="54" spans="1:1" ht="12.95" customHeight="1" x14ac:dyDescent="0.2">
      <c r="A54" s="60" t="s">
        <v>349</v>
      </c>
    </row>
    <row r="55" spans="1:1" ht="5.0999999999999996" customHeight="1" x14ac:dyDescent="0.2">
      <c r="A55" s="90"/>
    </row>
    <row r="56" spans="1:1" ht="15" customHeight="1" x14ac:dyDescent="0.2">
      <c r="A56" s="112" t="s">
        <v>350</v>
      </c>
    </row>
    <row r="57" spans="1:1" ht="12.95" customHeight="1" x14ac:dyDescent="0.2">
      <c r="A57" s="60" t="s">
        <v>351</v>
      </c>
    </row>
    <row r="58" spans="1:1" ht="5.0999999999999996" customHeight="1" x14ac:dyDescent="0.2">
      <c r="A58" s="90"/>
    </row>
    <row r="59" spans="1:1" ht="15" customHeight="1" x14ac:dyDescent="0.2">
      <c r="A59" s="112" t="s">
        <v>352</v>
      </c>
    </row>
    <row r="60" spans="1:1" ht="12.95" customHeight="1" x14ac:dyDescent="0.2">
      <c r="A60" s="60" t="s">
        <v>353</v>
      </c>
    </row>
    <row r="61" spans="1:1" ht="5.0999999999999996" customHeight="1" x14ac:dyDescent="0.2">
      <c r="A61" s="90"/>
    </row>
    <row r="62" spans="1:1" ht="15" customHeight="1" x14ac:dyDescent="0.2">
      <c r="A62" s="112" t="s">
        <v>354</v>
      </c>
    </row>
    <row r="63" spans="1:1" ht="12.95" customHeight="1" x14ac:dyDescent="0.2">
      <c r="A63" s="59" t="s">
        <v>355</v>
      </c>
    </row>
    <row r="64" spans="1:1" ht="12.95" customHeight="1" x14ac:dyDescent="0.2">
      <c r="A64" s="60" t="s">
        <v>356</v>
      </c>
    </row>
    <row r="65" spans="1:1" ht="54.75" customHeight="1" x14ac:dyDescent="0.2">
      <c r="A65" s="90"/>
    </row>
    <row r="66" spans="1:1" ht="18" customHeight="1" x14ac:dyDescent="0.2">
      <c r="A66" s="116" t="s">
        <v>357</v>
      </c>
    </row>
    <row r="67" spans="1:1" ht="15" customHeight="1" x14ac:dyDescent="0.2">
      <c r="A67" s="60" t="s">
        <v>358</v>
      </c>
    </row>
    <row r="68" spans="1:1" ht="5.25" customHeight="1" x14ac:dyDescent="0.2">
      <c r="A68" s="157"/>
    </row>
    <row r="69" spans="1:1" ht="15" customHeight="1" x14ac:dyDescent="0.2">
      <c r="A69" s="111" t="s">
        <v>359</v>
      </c>
    </row>
    <row r="70" spans="1:1" ht="12.95" customHeight="1" x14ac:dyDescent="0.2">
      <c r="A70" s="61" t="s">
        <v>360</v>
      </c>
    </row>
    <row r="71" spans="1:1" ht="5.0999999999999996" customHeight="1" x14ac:dyDescent="0.2">
      <c r="A71" s="157"/>
    </row>
    <row r="72" spans="1:1" ht="15" customHeight="1" x14ac:dyDescent="0.2">
      <c r="A72" s="140" t="s">
        <v>54</v>
      </c>
    </row>
    <row r="73" spans="1:1" ht="12.95" customHeight="1" x14ac:dyDescent="0.2">
      <c r="A73" s="61" t="s">
        <v>361</v>
      </c>
    </row>
    <row r="74" spans="1:1" ht="5.0999999999999996" customHeight="1" x14ac:dyDescent="0.2">
      <c r="A74" s="157"/>
    </row>
    <row r="75" spans="1:1" ht="15" customHeight="1" x14ac:dyDescent="0.2">
      <c r="A75" s="111" t="s">
        <v>362</v>
      </c>
    </row>
    <row r="76" spans="1:1" ht="12.95" customHeight="1" x14ac:dyDescent="0.2">
      <c r="A76" s="61" t="s">
        <v>363</v>
      </c>
    </row>
    <row r="77" spans="1:1" ht="5.0999999999999996" customHeight="1" x14ac:dyDescent="0.2">
      <c r="A77" s="157"/>
    </row>
    <row r="78" spans="1:1" ht="15" customHeight="1" x14ac:dyDescent="0.2">
      <c r="A78" s="111" t="s">
        <v>364</v>
      </c>
    </row>
    <row r="79" spans="1:1" ht="15" customHeight="1" x14ac:dyDescent="0.2">
      <c r="A79" s="61" t="s">
        <v>365</v>
      </c>
    </row>
    <row r="80" spans="1:1" ht="5.0999999999999996" customHeight="1" x14ac:dyDescent="0.2">
      <c r="A80" s="157"/>
    </row>
    <row r="81" spans="1:1" ht="15" customHeight="1" x14ac:dyDescent="0.2">
      <c r="A81" s="111" t="s">
        <v>366</v>
      </c>
    </row>
    <row r="82" spans="1:1" ht="12.95" customHeight="1" x14ac:dyDescent="0.2">
      <c r="A82" s="478" t="s">
        <v>367</v>
      </c>
    </row>
    <row r="83" spans="1:1" ht="12.95" customHeight="1" x14ac:dyDescent="0.2">
      <c r="A83" s="478" t="s">
        <v>368</v>
      </c>
    </row>
    <row r="84" spans="1:1" ht="12.95" customHeight="1" x14ac:dyDescent="0.2">
      <c r="A84" s="61" t="s">
        <v>369</v>
      </c>
    </row>
    <row r="85" spans="1:1" ht="5.0999999999999996" customHeight="1" x14ac:dyDescent="0.2">
      <c r="A85" s="157"/>
    </row>
    <row r="86" spans="1:1" ht="15" customHeight="1" x14ac:dyDescent="0.2">
      <c r="A86" s="111" t="s">
        <v>370</v>
      </c>
    </row>
    <row r="87" spans="1:1" ht="12.95" customHeight="1" x14ac:dyDescent="0.2">
      <c r="A87" s="478" t="s">
        <v>371</v>
      </c>
    </row>
    <row r="88" spans="1:1" ht="12.95" customHeight="1" x14ac:dyDescent="0.2">
      <c r="A88" s="61" t="s">
        <v>372</v>
      </c>
    </row>
    <row r="89" spans="1:1" ht="5.0999999999999996" customHeight="1" x14ac:dyDescent="0.2">
      <c r="A89" s="157"/>
    </row>
    <row r="90" spans="1:1" ht="15" customHeight="1" x14ac:dyDescent="0.2">
      <c r="A90" s="111" t="s">
        <v>373</v>
      </c>
    </row>
    <row r="91" spans="1:1" ht="12.95" customHeight="1" x14ac:dyDescent="0.2">
      <c r="A91" s="478" t="s">
        <v>382</v>
      </c>
    </row>
    <row r="92" spans="1:1" ht="12.95" customHeight="1" x14ac:dyDescent="0.2">
      <c r="A92" s="61" t="s">
        <v>383</v>
      </c>
    </row>
    <row r="93" spans="1:1" ht="5.0999999999999996" customHeight="1" x14ac:dyDescent="0.2">
      <c r="A93" s="157"/>
    </row>
    <row r="94" spans="1:1" ht="15" customHeight="1" x14ac:dyDescent="0.2">
      <c r="A94" s="111" t="s">
        <v>384</v>
      </c>
    </row>
    <row r="95" spans="1:1" ht="12.95" customHeight="1" x14ac:dyDescent="0.2">
      <c r="A95" s="137" t="s">
        <v>385</v>
      </c>
    </row>
    <row r="96" spans="1:1" ht="12.95" customHeight="1" x14ac:dyDescent="0.2">
      <c r="A96" s="137" t="s">
        <v>55</v>
      </c>
    </row>
    <row r="97" spans="1:2" ht="12.95" customHeight="1" x14ac:dyDescent="0.2">
      <c r="A97" s="139" t="s">
        <v>386</v>
      </c>
    </row>
    <row r="98" spans="1:2" ht="12.95" customHeight="1" x14ac:dyDescent="0.2">
      <c r="A98" s="138" t="s">
        <v>387</v>
      </c>
    </row>
    <row r="99" spans="1:2" ht="5.0999999999999996" customHeight="1" x14ac:dyDescent="0.2">
      <c r="A99" s="479"/>
    </row>
    <row r="100" spans="1:2" ht="15" customHeight="1" x14ac:dyDescent="0.2">
      <c r="A100" s="111" t="s">
        <v>388</v>
      </c>
    </row>
    <row r="101" spans="1:2" ht="12.95" customHeight="1" x14ac:dyDescent="0.2">
      <c r="A101" s="478" t="s">
        <v>389</v>
      </c>
    </row>
    <row r="102" spans="1:2" ht="12.95" customHeight="1" x14ac:dyDescent="0.2">
      <c r="A102" s="61" t="s">
        <v>390</v>
      </c>
    </row>
    <row r="103" spans="1:2" ht="5.0999999999999996" customHeight="1" x14ac:dyDescent="0.2">
      <c r="A103" s="157"/>
    </row>
    <row r="104" spans="1:2" ht="18" customHeight="1" x14ac:dyDescent="0.2">
      <c r="A104" s="116" t="s">
        <v>391</v>
      </c>
      <c r="B104" s="496"/>
    </row>
    <row r="105" spans="1:2" ht="15" customHeight="1" x14ac:dyDescent="0.2">
      <c r="A105" s="61" t="s">
        <v>392</v>
      </c>
    </row>
    <row r="106" spans="1:2" ht="5.0999999999999996" customHeight="1" thickBot="1" x14ac:dyDescent="0.25">
      <c r="A106" s="157"/>
    </row>
    <row r="107" spans="1:2" ht="18" customHeight="1" thickTop="1" x14ac:dyDescent="0.2">
      <c r="A107" s="117" t="s">
        <v>393</v>
      </c>
    </row>
    <row r="108" spans="1:2" ht="15" customHeight="1" thickBot="1" x14ac:dyDescent="0.25">
      <c r="A108" s="480" t="s">
        <v>394</v>
      </c>
    </row>
    <row r="109" spans="1:2" ht="5.0999999999999996" customHeight="1" thickTop="1" thickBot="1" x14ac:dyDescent="0.25">
      <c r="A109" s="157"/>
    </row>
    <row r="110" spans="1:2" ht="18" customHeight="1" x14ac:dyDescent="0.2">
      <c r="A110" s="118" t="s">
        <v>682</v>
      </c>
      <c r="B110" s="496"/>
    </row>
    <row r="111" spans="1:2" ht="15" customHeight="1" thickBot="1" x14ac:dyDescent="0.25">
      <c r="A111" s="481" t="s">
        <v>63</v>
      </c>
    </row>
    <row r="112" spans="1:2" ht="5.0999999999999996" customHeight="1" x14ac:dyDescent="0.2">
      <c r="A112" s="479"/>
    </row>
    <row r="113" spans="1:1" ht="18" customHeight="1" x14ac:dyDescent="0.2">
      <c r="A113" s="116" t="s">
        <v>679</v>
      </c>
    </row>
    <row r="114" spans="1:1" ht="12.95" customHeight="1" x14ac:dyDescent="0.2">
      <c r="A114" s="61" t="s">
        <v>395</v>
      </c>
    </row>
    <row r="115" spans="1:1" ht="5.0999999999999996" customHeight="1" x14ac:dyDescent="0.2">
      <c r="A115" s="482"/>
    </row>
    <row r="116" spans="1:1" ht="18" customHeight="1" x14ac:dyDescent="0.25">
      <c r="A116" s="119" t="s">
        <v>680</v>
      </c>
    </row>
    <row r="117" spans="1:1" ht="12.95" customHeight="1" x14ac:dyDescent="0.2">
      <c r="A117" s="61" t="s">
        <v>396</v>
      </c>
    </row>
    <row r="118" spans="1:1" ht="5.0999999999999996" customHeight="1" x14ac:dyDescent="0.2">
      <c r="A118" s="482"/>
    </row>
    <row r="119" spans="1:1" ht="18" customHeight="1" x14ac:dyDescent="0.2">
      <c r="A119" s="116" t="s">
        <v>681</v>
      </c>
    </row>
    <row r="120" spans="1:1" ht="12.95" customHeight="1" x14ac:dyDescent="0.2">
      <c r="A120" s="61" t="s">
        <v>397</v>
      </c>
    </row>
    <row r="121" spans="1:1" ht="5.0999999999999996" customHeight="1" x14ac:dyDescent="0.2">
      <c r="A121" s="157"/>
    </row>
    <row r="122" spans="1:1" ht="15" customHeight="1" x14ac:dyDescent="0.2">
      <c r="A122" s="111" t="s">
        <v>590</v>
      </c>
    </row>
    <row r="123" spans="1:1" ht="12.95" customHeight="1" x14ac:dyDescent="0.2">
      <c r="A123" s="478" t="s">
        <v>398</v>
      </c>
    </row>
    <row r="124" spans="1:1" ht="12.95" customHeight="1" x14ac:dyDescent="0.2">
      <c r="A124" s="61" t="s">
        <v>399</v>
      </c>
    </row>
    <row r="125" spans="1:1" ht="5.0999999999999996" customHeight="1" x14ac:dyDescent="0.2">
      <c r="A125" s="482"/>
    </row>
    <row r="126" spans="1:1" ht="15" customHeight="1" x14ac:dyDescent="0.2">
      <c r="A126" s="111" t="s">
        <v>591</v>
      </c>
    </row>
    <row r="127" spans="1:1" ht="12.95" customHeight="1" x14ac:dyDescent="0.2">
      <c r="A127" s="478" t="s">
        <v>400</v>
      </c>
    </row>
    <row r="128" spans="1:1" ht="12.95" customHeight="1" x14ac:dyDescent="0.2">
      <c r="A128" s="478" t="s">
        <v>401</v>
      </c>
    </row>
    <row r="129" spans="1:5" ht="12.95" customHeight="1" x14ac:dyDescent="0.2">
      <c r="A129" s="61" t="s">
        <v>56</v>
      </c>
    </row>
    <row r="130" spans="1:5" ht="5.0999999999999996" customHeight="1" x14ac:dyDescent="0.2">
      <c r="A130" s="482"/>
    </row>
    <row r="131" spans="1:5" ht="15" customHeight="1" x14ac:dyDescent="0.2">
      <c r="A131" s="111" t="s">
        <v>592</v>
      </c>
    </row>
    <row r="132" spans="1:5" ht="12.95" customHeight="1" x14ac:dyDescent="0.2">
      <c r="A132" s="61" t="s">
        <v>402</v>
      </c>
    </row>
    <row r="133" spans="1:5" ht="25.5" customHeight="1" x14ac:dyDescent="0.2">
      <c r="A133" s="482"/>
    </row>
    <row r="134" spans="1:5" ht="18" customHeight="1" x14ac:dyDescent="0.2">
      <c r="A134" s="116" t="s">
        <v>593</v>
      </c>
      <c r="B134" s="496"/>
    </row>
    <row r="135" spans="1:5" ht="15" customHeight="1" x14ac:dyDescent="0.2">
      <c r="A135" s="61" t="s">
        <v>403</v>
      </c>
    </row>
    <row r="136" spans="1:5" ht="5.0999999999999996" customHeight="1" thickBot="1" x14ac:dyDescent="0.25">
      <c r="A136" s="157"/>
    </row>
    <row r="137" spans="1:5" ht="18" customHeight="1" x14ac:dyDescent="0.2">
      <c r="A137" s="118" t="s">
        <v>683</v>
      </c>
      <c r="B137" s="496"/>
      <c r="C137" s="496"/>
      <c r="D137" s="496"/>
      <c r="E137" s="496"/>
    </row>
    <row r="138" spans="1:5" ht="15" customHeight="1" thickBot="1" x14ac:dyDescent="0.25">
      <c r="A138" s="481" t="s">
        <v>64</v>
      </c>
    </row>
    <row r="139" spans="1:5" ht="15" customHeight="1" x14ac:dyDescent="0.2">
      <c r="A139" s="479"/>
    </row>
    <row r="140" spans="1:5" ht="18" customHeight="1" x14ac:dyDescent="0.2">
      <c r="A140" s="116" t="s">
        <v>404</v>
      </c>
    </row>
    <row r="141" spans="1:5" ht="12.95" customHeight="1" x14ac:dyDescent="0.2">
      <c r="A141" s="478" t="s">
        <v>405</v>
      </c>
    </row>
    <row r="142" spans="1:5" ht="12.95" customHeight="1" x14ac:dyDescent="0.2">
      <c r="A142" s="61" t="s">
        <v>406</v>
      </c>
    </row>
    <row r="143" spans="1:5" ht="5.0999999999999996" customHeight="1" x14ac:dyDescent="0.2">
      <c r="A143" s="157"/>
    </row>
    <row r="144" spans="1:5" ht="18" customHeight="1" x14ac:dyDescent="0.2">
      <c r="A144" s="116" t="s">
        <v>407</v>
      </c>
    </row>
    <row r="145" spans="1:1" ht="12.95" customHeight="1" x14ac:dyDescent="0.2">
      <c r="A145" s="61" t="s">
        <v>408</v>
      </c>
    </row>
    <row r="146" spans="1:1" ht="5.0999999999999996" customHeight="1" x14ac:dyDescent="0.2">
      <c r="A146" s="157"/>
    </row>
    <row r="147" spans="1:1" ht="15" customHeight="1" x14ac:dyDescent="0.2">
      <c r="A147" s="114" t="s">
        <v>409</v>
      </c>
    </row>
    <row r="148" spans="1:1" ht="12.95" customHeight="1" x14ac:dyDescent="0.2">
      <c r="A148" s="478" t="s">
        <v>410</v>
      </c>
    </row>
    <row r="149" spans="1:1" ht="12.95" customHeight="1" x14ac:dyDescent="0.2">
      <c r="A149" s="478" t="s">
        <v>411</v>
      </c>
    </row>
    <row r="150" spans="1:1" ht="12.95" customHeight="1" x14ac:dyDescent="0.2">
      <c r="A150" s="478" t="s">
        <v>513</v>
      </c>
    </row>
    <row r="151" spans="1:1" ht="12.95" customHeight="1" x14ac:dyDescent="0.2">
      <c r="A151" s="478" t="s">
        <v>412</v>
      </c>
    </row>
    <row r="152" spans="1:1" ht="12.95" customHeight="1" x14ac:dyDescent="0.2">
      <c r="A152" s="61" t="s">
        <v>413</v>
      </c>
    </row>
    <row r="153" spans="1:1" ht="5.0999999999999996" customHeight="1" x14ac:dyDescent="0.2">
      <c r="A153" s="157"/>
    </row>
    <row r="154" spans="1:1" ht="18" hidden="1" customHeight="1" x14ac:dyDescent="0.2">
      <c r="A154" s="114"/>
    </row>
    <row r="155" spans="1:1" ht="15" hidden="1" customHeight="1" x14ac:dyDescent="0.2">
      <c r="A155" s="478"/>
    </row>
    <row r="156" spans="1:1" ht="15" hidden="1" customHeight="1" x14ac:dyDescent="0.2">
      <c r="A156" s="478"/>
    </row>
    <row r="157" spans="1:1" ht="15" hidden="1" customHeight="1" x14ac:dyDescent="0.2">
      <c r="A157" s="478"/>
    </row>
    <row r="158" spans="1:1" ht="15" hidden="1" customHeight="1" x14ac:dyDescent="0.2">
      <c r="A158" s="61"/>
    </row>
    <row r="159" spans="1:1" ht="5.0999999999999996" hidden="1" customHeight="1" x14ac:dyDescent="0.2">
      <c r="A159" s="482"/>
    </row>
    <row r="160" spans="1:1" ht="15" customHeight="1" x14ac:dyDescent="0.2">
      <c r="A160" s="114" t="s">
        <v>414</v>
      </c>
    </row>
    <row r="161" spans="1:4" ht="12.95" customHeight="1" x14ac:dyDescent="0.2">
      <c r="A161" s="61" t="s">
        <v>415</v>
      </c>
    </row>
    <row r="162" spans="1:4" ht="5.0999999999999996" customHeight="1" x14ac:dyDescent="0.2">
      <c r="A162" s="482"/>
    </row>
    <row r="163" spans="1:4" ht="18" customHeight="1" x14ac:dyDescent="0.2">
      <c r="A163" s="116" t="s">
        <v>416</v>
      </c>
      <c r="B163" s="496"/>
      <c r="C163" s="496"/>
      <c r="D163" s="496"/>
    </row>
    <row r="164" spans="1:4" ht="15" customHeight="1" x14ac:dyDescent="0.2">
      <c r="A164" s="61" t="s">
        <v>417</v>
      </c>
    </row>
    <row r="165" spans="1:4" ht="5.0999999999999996" customHeight="1" x14ac:dyDescent="0.2">
      <c r="A165" s="157"/>
    </row>
    <row r="166" spans="1:4" ht="15" customHeight="1" x14ac:dyDescent="0.2">
      <c r="A166" s="110" t="s">
        <v>418</v>
      </c>
    </row>
    <row r="167" spans="1:4" ht="12.95" customHeight="1" x14ac:dyDescent="0.2">
      <c r="A167" s="478" t="s">
        <v>419</v>
      </c>
    </row>
    <row r="168" spans="1:4" ht="12.95" customHeight="1" x14ac:dyDescent="0.2">
      <c r="A168" s="61" t="s">
        <v>420</v>
      </c>
    </row>
    <row r="169" spans="1:4" ht="5.0999999999999996" customHeight="1" x14ac:dyDescent="0.2">
      <c r="A169" s="157"/>
    </row>
    <row r="170" spans="1:4" ht="15" customHeight="1" x14ac:dyDescent="0.2">
      <c r="A170" s="115" t="s">
        <v>421</v>
      </c>
    </row>
    <row r="171" spans="1:4" ht="12.95" customHeight="1" x14ac:dyDescent="0.2">
      <c r="A171" s="157" t="s">
        <v>422</v>
      </c>
    </row>
    <row r="172" spans="1:4" ht="12.95" customHeight="1" x14ac:dyDescent="0.2">
      <c r="A172" s="157" t="s">
        <v>423</v>
      </c>
    </row>
    <row r="173" spans="1:4" ht="12.95" customHeight="1" x14ac:dyDescent="0.2">
      <c r="A173" s="157" t="s">
        <v>424</v>
      </c>
    </row>
    <row r="174" spans="1:4" ht="5.0999999999999996" customHeight="1" x14ac:dyDescent="0.2">
      <c r="A174" s="157"/>
    </row>
    <row r="175" spans="1:4" ht="18" customHeight="1" x14ac:dyDescent="0.2">
      <c r="A175" s="116" t="s">
        <v>425</v>
      </c>
    </row>
    <row r="176" spans="1:4" ht="15" customHeight="1" x14ac:dyDescent="0.2">
      <c r="A176" s="61" t="s">
        <v>426</v>
      </c>
    </row>
    <row r="177" spans="1:1" ht="5.0999999999999996" customHeight="1" x14ac:dyDescent="0.2">
      <c r="A177" s="157"/>
    </row>
    <row r="178" spans="1:1" ht="15" customHeight="1" x14ac:dyDescent="0.2">
      <c r="A178" s="115" t="s">
        <v>427</v>
      </c>
    </row>
    <row r="179" spans="1:1" ht="12.95" customHeight="1" x14ac:dyDescent="0.2">
      <c r="A179" s="483" t="s">
        <v>428</v>
      </c>
    </row>
    <row r="180" spans="1:1" ht="12.95" customHeight="1" x14ac:dyDescent="0.2">
      <c r="A180" s="484" t="s">
        <v>429</v>
      </c>
    </row>
    <row r="181" spans="1:1" ht="12.95" customHeight="1" x14ac:dyDescent="0.2">
      <c r="A181" s="484" t="s">
        <v>430</v>
      </c>
    </row>
    <row r="182" spans="1:1" ht="12.95" customHeight="1" x14ac:dyDescent="0.2">
      <c r="A182" s="484" t="s">
        <v>431</v>
      </c>
    </row>
    <row r="183" spans="1:1" ht="12.95" customHeight="1" x14ac:dyDescent="0.2">
      <c r="A183" s="485" t="s">
        <v>432</v>
      </c>
    </row>
    <row r="184" spans="1:1" ht="5.0999999999999996" customHeight="1" x14ac:dyDescent="0.2">
      <c r="A184" s="157"/>
    </row>
    <row r="185" spans="1:1" ht="15" customHeight="1" x14ac:dyDescent="0.2">
      <c r="A185" s="115" t="s">
        <v>433</v>
      </c>
    </row>
    <row r="186" spans="1:1" ht="15" customHeight="1" x14ac:dyDescent="0.2">
      <c r="A186" s="61" t="s">
        <v>535</v>
      </c>
    </row>
    <row r="187" spans="1:1" ht="5.0999999999999996" customHeight="1" x14ac:dyDescent="0.2">
      <c r="A187" s="482"/>
    </row>
    <row r="188" spans="1:1" ht="18" customHeight="1" x14ac:dyDescent="0.2">
      <c r="A188" s="116" t="s">
        <v>536</v>
      </c>
    </row>
    <row r="189" spans="1:1" ht="15" customHeight="1" x14ac:dyDescent="0.2">
      <c r="A189" s="61" t="s">
        <v>537</v>
      </c>
    </row>
    <row r="190" spans="1:1" ht="5.0999999999999996" customHeight="1" x14ac:dyDescent="0.2">
      <c r="A190" s="157"/>
    </row>
    <row r="191" spans="1:1" ht="15" customHeight="1" x14ac:dyDescent="0.2">
      <c r="A191" s="115" t="s">
        <v>538</v>
      </c>
    </row>
    <row r="192" spans="1:1" ht="12.95" customHeight="1" x14ac:dyDescent="0.2">
      <c r="A192" s="483" t="s">
        <v>57</v>
      </c>
    </row>
    <row r="193" spans="1:1" ht="12.95" customHeight="1" x14ac:dyDescent="0.2">
      <c r="A193" s="484" t="s">
        <v>539</v>
      </c>
    </row>
    <row r="194" spans="1:1" ht="12.95" customHeight="1" x14ac:dyDescent="0.2">
      <c r="A194" s="484" t="s">
        <v>541</v>
      </c>
    </row>
    <row r="195" spans="1:1" ht="12.95" customHeight="1" x14ac:dyDescent="0.2">
      <c r="A195" s="484" t="s">
        <v>542</v>
      </c>
    </row>
    <row r="196" spans="1:1" ht="12.95" customHeight="1" x14ac:dyDescent="0.2">
      <c r="A196" s="485" t="s">
        <v>543</v>
      </c>
    </row>
    <row r="197" spans="1:1" ht="5.0999999999999996" customHeight="1" x14ac:dyDescent="0.2">
      <c r="A197" s="157"/>
    </row>
    <row r="198" spans="1:1" ht="15" customHeight="1" x14ac:dyDescent="0.2">
      <c r="A198" s="115" t="s">
        <v>544</v>
      </c>
    </row>
    <row r="199" spans="1:1" ht="12.95" customHeight="1" x14ac:dyDescent="0.2">
      <c r="A199" s="485" t="s">
        <v>545</v>
      </c>
    </row>
    <row r="200" spans="1:1" ht="12.95" customHeight="1" x14ac:dyDescent="0.2">
      <c r="A200" s="157"/>
    </row>
    <row r="201" spans="1:1" ht="12.95" customHeight="1" x14ac:dyDescent="0.2">
      <c r="A201" s="157"/>
    </row>
    <row r="202" spans="1:1" ht="26.25" customHeight="1" x14ac:dyDescent="0.2">
      <c r="A202" s="157"/>
    </row>
    <row r="203" spans="1:1" ht="18" customHeight="1" x14ac:dyDescent="0.2">
      <c r="A203" s="116" t="s">
        <v>546</v>
      </c>
    </row>
    <row r="204" spans="1:1" ht="15" customHeight="1" x14ac:dyDescent="0.2">
      <c r="A204" s="61" t="s">
        <v>547</v>
      </c>
    </row>
    <row r="205" spans="1:1" ht="5.0999999999999996" customHeight="1" x14ac:dyDescent="0.2">
      <c r="A205" s="157"/>
    </row>
    <row r="206" spans="1:1" ht="15" customHeight="1" x14ac:dyDescent="0.2">
      <c r="A206" s="115" t="s">
        <v>548</v>
      </c>
    </row>
    <row r="207" spans="1:1" ht="12.95" customHeight="1" x14ac:dyDescent="0.2">
      <c r="A207" s="61" t="s">
        <v>549</v>
      </c>
    </row>
    <row r="208" spans="1:1" ht="5.0999999999999996" customHeight="1" x14ac:dyDescent="0.2">
      <c r="A208" s="157"/>
    </row>
    <row r="209" spans="1:1" ht="15" customHeight="1" x14ac:dyDescent="0.2">
      <c r="A209" s="115" t="s">
        <v>550</v>
      </c>
    </row>
    <row r="210" spans="1:1" ht="12.95" customHeight="1" x14ac:dyDescent="0.2">
      <c r="A210" s="61" t="s">
        <v>551</v>
      </c>
    </row>
    <row r="211" spans="1:1" ht="5.0999999999999996" customHeight="1" x14ac:dyDescent="0.2">
      <c r="A211" s="157"/>
    </row>
    <row r="212" spans="1:1" ht="15" customHeight="1" x14ac:dyDescent="0.2">
      <c r="A212" s="115" t="s">
        <v>552</v>
      </c>
    </row>
    <row r="213" spans="1:1" ht="12.95" customHeight="1" x14ac:dyDescent="0.2">
      <c r="A213" s="61" t="s">
        <v>553</v>
      </c>
    </row>
    <row r="214" spans="1:1" ht="5.0999999999999996" customHeight="1" x14ac:dyDescent="0.2">
      <c r="A214" s="157"/>
    </row>
    <row r="215" spans="1:1" ht="15" customHeight="1" x14ac:dyDescent="0.2">
      <c r="A215" s="115" t="s">
        <v>554</v>
      </c>
    </row>
    <row r="216" spans="1:1" ht="12.95" customHeight="1" x14ac:dyDescent="0.2">
      <c r="A216" s="61" t="s">
        <v>555</v>
      </c>
    </row>
    <row r="217" spans="1:1" ht="5.0999999999999996" customHeight="1" x14ac:dyDescent="0.2">
      <c r="A217" s="157"/>
    </row>
    <row r="218" spans="1:1" ht="18" customHeight="1" x14ac:dyDescent="0.2">
      <c r="A218" s="120" t="s">
        <v>556</v>
      </c>
    </row>
    <row r="219" spans="1:1" ht="15" customHeight="1" x14ac:dyDescent="0.2">
      <c r="A219" s="61" t="s">
        <v>557</v>
      </c>
    </row>
    <row r="220" spans="1:1" ht="5.0999999999999996" customHeight="1" x14ac:dyDescent="0.2">
      <c r="A220" s="157"/>
    </row>
    <row r="221" spans="1:1" ht="15" customHeight="1" x14ac:dyDescent="0.2">
      <c r="A221" s="158" t="s">
        <v>558</v>
      </c>
    </row>
    <row r="222" spans="1:1" ht="12.95" customHeight="1" x14ac:dyDescent="0.2">
      <c r="A222" s="61" t="s">
        <v>559</v>
      </c>
    </row>
    <row r="223" spans="1:1" ht="5.0999999999999996" customHeight="1" x14ac:dyDescent="0.2">
      <c r="A223" s="157"/>
    </row>
    <row r="224" spans="1:1" ht="15" customHeight="1" x14ac:dyDescent="0.2">
      <c r="A224" s="158" t="s">
        <v>560</v>
      </c>
    </row>
    <row r="225" spans="1:1" ht="12.95" customHeight="1" x14ac:dyDescent="0.2">
      <c r="A225" s="61" t="s">
        <v>561</v>
      </c>
    </row>
    <row r="226" spans="1:1" ht="5.0999999999999996" customHeight="1" x14ac:dyDescent="0.2">
      <c r="A226" s="157"/>
    </row>
    <row r="227" spans="1:1" ht="15" customHeight="1" x14ac:dyDescent="0.2">
      <c r="A227" s="158" t="s">
        <v>562</v>
      </c>
    </row>
    <row r="228" spans="1:1" ht="12.95" customHeight="1" x14ac:dyDescent="0.2">
      <c r="A228" s="61" t="s">
        <v>563</v>
      </c>
    </row>
    <row r="229" spans="1:1" ht="5.0999999999999996" customHeight="1" x14ac:dyDescent="0.2">
      <c r="A229" s="157"/>
    </row>
    <row r="230" spans="1:1" ht="18" customHeight="1" x14ac:dyDescent="0.2">
      <c r="A230" s="159" t="s">
        <v>564</v>
      </c>
    </row>
    <row r="231" spans="1:1" ht="15" customHeight="1" x14ac:dyDescent="0.2">
      <c r="A231" s="61" t="s">
        <v>565</v>
      </c>
    </row>
    <row r="232" spans="1:1" ht="5.0999999999999996" customHeight="1" x14ac:dyDescent="0.2">
      <c r="A232" s="157"/>
    </row>
    <row r="233" spans="1:1" ht="15" customHeight="1" x14ac:dyDescent="0.2">
      <c r="A233" s="111" t="s">
        <v>566</v>
      </c>
    </row>
    <row r="234" spans="1:1" ht="12.95" customHeight="1" x14ac:dyDescent="0.2">
      <c r="A234" s="61" t="s">
        <v>567</v>
      </c>
    </row>
    <row r="235" spans="1:1" ht="5.0999999999999996" customHeight="1" x14ac:dyDescent="0.2">
      <c r="A235" s="482"/>
    </row>
    <row r="236" spans="1:1" ht="15" customHeight="1" x14ac:dyDescent="0.2">
      <c r="A236" s="111" t="s">
        <v>568</v>
      </c>
    </row>
    <row r="237" spans="1:1" ht="12.95" customHeight="1" x14ac:dyDescent="0.2">
      <c r="A237" s="484" t="s">
        <v>569</v>
      </c>
    </row>
    <row r="238" spans="1:1" ht="12.95" customHeight="1" x14ac:dyDescent="0.2">
      <c r="A238" s="484" t="s">
        <v>570</v>
      </c>
    </row>
    <row r="239" spans="1:1" ht="12.95" customHeight="1" x14ac:dyDescent="0.2">
      <c r="A239" s="485" t="s">
        <v>573</v>
      </c>
    </row>
    <row r="240" spans="1:1" ht="5.0999999999999996" customHeight="1" x14ac:dyDescent="0.2">
      <c r="A240" s="482"/>
    </row>
    <row r="241" spans="1:1" ht="15" customHeight="1" x14ac:dyDescent="0.2">
      <c r="A241" s="111" t="s">
        <v>574</v>
      </c>
    </row>
    <row r="242" spans="1:1" ht="12.95" customHeight="1" x14ac:dyDescent="0.2">
      <c r="A242" s="61" t="s">
        <v>575</v>
      </c>
    </row>
    <row r="243" spans="1:1" ht="5.0999999999999996" customHeight="1" x14ac:dyDescent="0.2">
      <c r="A243" s="157"/>
    </row>
    <row r="244" spans="1:1" ht="15" customHeight="1" x14ac:dyDescent="0.2">
      <c r="A244" s="116" t="s">
        <v>576</v>
      </c>
    </row>
    <row r="245" spans="1:1" ht="12.95" customHeight="1" x14ac:dyDescent="0.2">
      <c r="A245" s="486" t="s">
        <v>577</v>
      </c>
    </row>
    <row r="246" spans="1:1" ht="5.0999999999999996" customHeight="1" x14ac:dyDescent="0.2">
      <c r="A246" s="157"/>
    </row>
    <row r="247" spans="1:1" ht="15" customHeight="1" x14ac:dyDescent="0.2">
      <c r="A247" s="115" t="s">
        <v>578</v>
      </c>
    </row>
    <row r="248" spans="1:1" ht="12.95" customHeight="1" x14ac:dyDescent="0.2">
      <c r="A248" s="61" t="s">
        <v>579</v>
      </c>
    </row>
    <row r="249" spans="1:1" ht="5.0999999999999996" customHeight="1" x14ac:dyDescent="0.2">
      <c r="A249" s="157"/>
    </row>
    <row r="250" spans="1:1" ht="15" customHeight="1" x14ac:dyDescent="0.2">
      <c r="A250" s="115" t="s">
        <v>580</v>
      </c>
    </row>
    <row r="251" spans="1:1" ht="12.95" customHeight="1" x14ac:dyDescent="0.2">
      <c r="A251" s="61" t="s">
        <v>581</v>
      </c>
    </row>
    <row r="252" spans="1:1" ht="5.0999999999999996" customHeight="1" x14ac:dyDescent="0.2">
      <c r="A252" s="157"/>
    </row>
    <row r="253" spans="1:1" ht="15" customHeight="1" x14ac:dyDescent="0.2">
      <c r="A253" s="110" t="s">
        <v>582</v>
      </c>
    </row>
    <row r="254" spans="1:1" ht="12.95" customHeight="1" x14ac:dyDescent="0.2">
      <c r="A254" s="61" t="s">
        <v>583</v>
      </c>
    </row>
    <row r="255" spans="1:1" ht="5.0999999999999996" customHeight="1" x14ac:dyDescent="0.2">
      <c r="A255" s="157"/>
    </row>
    <row r="256" spans="1:1" ht="15" customHeight="1" x14ac:dyDescent="0.2">
      <c r="A256" s="115" t="s">
        <v>584</v>
      </c>
    </row>
    <row r="257" spans="1:1" ht="12.95" customHeight="1" x14ac:dyDescent="0.2">
      <c r="A257" s="61" t="s">
        <v>61</v>
      </c>
    </row>
    <row r="258" spans="1:1" ht="5.0999999999999996" customHeight="1" x14ac:dyDescent="0.2">
      <c r="A258" s="157"/>
    </row>
    <row r="259" spans="1:1" ht="15" customHeight="1" x14ac:dyDescent="0.2">
      <c r="A259" s="115" t="s">
        <v>585</v>
      </c>
    </row>
    <row r="260" spans="1:1" ht="12.95" customHeight="1" x14ac:dyDescent="0.2">
      <c r="A260" s="61" t="s">
        <v>586</v>
      </c>
    </row>
    <row r="261" spans="1:1" ht="5.0999999999999996" customHeight="1" x14ac:dyDescent="0.2">
      <c r="A261" s="157"/>
    </row>
    <row r="262" spans="1:1" ht="15" customHeight="1" x14ac:dyDescent="0.2">
      <c r="A262" s="115" t="s">
        <v>587</v>
      </c>
    </row>
    <row r="263" spans="1:1" ht="12.95" customHeight="1" x14ac:dyDescent="0.2">
      <c r="A263" s="61" t="s">
        <v>588</v>
      </c>
    </row>
    <row r="264" spans="1:1" ht="5.0999999999999996" customHeight="1" x14ac:dyDescent="0.2">
      <c r="A264" s="157"/>
    </row>
    <row r="265" spans="1:1" ht="18" customHeight="1" x14ac:dyDescent="0.2">
      <c r="A265" s="120" t="s">
        <v>589</v>
      </c>
    </row>
    <row r="266" spans="1:1" ht="12.95" customHeight="1" x14ac:dyDescent="0.2">
      <c r="A266" s="61" t="s">
        <v>594</v>
      </c>
    </row>
    <row r="267" spans="1:1" ht="25.5" customHeight="1" x14ac:dyDescent="0.2">
      <c r="A267" s="157"/>
    </row>
    <row r="268" spans="1:1" ht="15" customHeight="1" x14ac:dyDescent="0.2">
      <c r="A268" s="115" t="s">
        <v>595</v>
      </c>
    </row>
    <row r="269" spans="1:1" ht="15" customHeight="1" x14ac:dyDescent="0.2">
      <c r="A269" s="61" t="s">
        <v>596</v>
      </c>
    </row>
    <row r="270" spans="1:1" ht="5.0999999999999996" customHeight="1" x14ac:dyDescent="0.2">
      <c r="A270" s="157"/>
    </row>
    <row r="271" spans="1:1" ht="15" customHeight="1" x14ac:dyDescent="0.2">
      <c r="A271" s="115" t="s">
        <v>597</v>
      </c>
    </row>
    <row r="272" spans="1:1" ht="12.95" customHeight="1" x14ac:dyDescent="0.2">
      <c r="A272" s="61" t="s">
        <v>598</v>
      </c>
    </row>
    <row r="273" spans="1:14" ht="5.0999999999999996" customHeight="1" x14ac:dyDescent="0.2">
      <c r="A273" s="157"/>
    </row>
    <row r="274" spans="1:14" ht="18" customHeight="1" x14ac:dyDescent="0.2">
      <c r="A274" s="120" t="s">
        <v>599</v>
      </c>
    </row>
    <row r="275" spans="1:14" ht="15" customHeight="1" x14ac:dyDescent="0.2">
      <c r="A275" s="61" t="s">
        <v>600</v>
      </c>
    </row>
    <row r="276" spans="1:14" ht="5.0999999999999996" customHeight="1" x14ac:dyDescent="0.2">
      <c r="A276" s="157"/>
    </row>
    <row r="277" spans="1:14" ht="18" customHeight="1" x14ac:dyDescent="0.2">
      <c r="A277" s="116" t="s">
        <v>601</v>
      </c>
    </row>
    <row r="278" spans="1:14" ht="12.95" customHeight="1" x14ac:dyDescent="0.2">
      <c r="A278" s="61" t="s">
        <v>602</v>
      </c>
    </row>
    <row r="279" spans="1:14" ht="5.0999999999999996" customHeight="1" thickBot="1" x14ac:dyDescent="0.25">
      <c r="A279" s="482"/>
    </row>
    <row r="280" spans="1:14" ht="18" customHeight="1" x14ac:dyDescent="0.2">
      <c r="A280" s="118" t="s">
        <v>66</v>
      </c>
      <c r="B280" s="496"/>
      <c r="C280" s="496"/>
      <c r="D280" s="496"/>
      <c r="E280" s="496"/>
      <c r="F280" s="496"/>
      <c r="G280" s="496"/>
      <c r="H280" s="496"/>
      <c r="I280" s="496"/>
      <c r="J280" s="496"/>
      <c r="K280" s="496"/>
      <c r="L280" s="496"/>
      <c r="M280" s="496"/>
      <c r="N280" s="496"/>
    </row>
    <row r="281" spans="1:14" ht="15" customHeight="1" thickBot="1" x14ac:dyDescent="0.25">
      <c r="A281" s="481" t="s">
        <v>603</v>
      </c>
    </row>
    <row r="282" spans="1:14" ht="20.100000000000001" customHeight="1" x14ac:dyDescent="0.2">
      <c r="A282" s="92" t="s">
        <v>65</v>
      </c>
    </row>
    <row r="283" spans="1:14" ht="24.95" customHeight="1" x14ac:dyDescent="0.25">
      <c r="A283" s="64" t="s">
        <v>604</v>
      </c>
    </row>
    <row r="284" spans="1:14" ht="15" customHeight="1" x14ac:dyDescent="0.2">
      <c r="A284" s="479"/>
    </row>
    <row r="285" spans="1:14" ht="15" customHeight="1" x14ac:dyDescent="0.2">
      <c r="A285" s="111" t="s">
        <v>605</v>
      </c>
    </row>
    <row r="286" spans="1:14" ht="12.95" customHeight="1" x14ac:dyDescent="0.2">
      <c r="A286" s="62" t="s">
        <v>606</v>
      </c>
    </row>
    <row r="287" spans="1:14" ht="12.95" customHeight="1" x14ac:dyDescent="0.2">
      <c r="A287" s="58" t="s">
        <v>607</v>
      </c>
    </row>
    <row r="288" spans="1:14" ht="5.0999999999999996" customHeight="1" x14ac:dyDescent="0.2">
      <c r="A288" s="157"/>
    </row>
    <row r="289" spans="1:3" ht="15" customHeight="1" x14ac:dyDescent="0.2">
      <c r="A289" s="111" t="s">
        <v>608</v>
      </c>
    </row>
    <row r="290" spans="1:3" ht="12.95" customHeight="1" x14ac:dyDescent="0.2">
      <c r="A290" s="57" t="s">
        <v>609</v>
      </c>
    </row>
    <row r="291" spans="1:3" ht="12.95" customHeight="1" x14ac:dyDescent="0.2">
      <c r="A291" s="160" t="s">
        <v>610</v>
      </c>
    </row>
    <row r="292" spans="1:3" ht="5.0999999999999996" customHeight="1" x14ac:dyDescent="0.2">
      <c r="A292" s="91"/>
    </row>
    <row r="293" spans="1:3" ht="15" customHeight="1" x14ac:dyDescent="0.2">
      <c r="A293" s="111" t="s">
        <v>611</v>
      </c>
    </row>
    <row r="294" spans="1:3" ht="12.95" customHeight="1" x14ac:dyDescent="0.2">
      <c r="A294" s="478" t="s">
        <v>67</v>
      </c>
    </row>
    <row r="295" spans="1:3" ht="12.95" customHeight="1" x14ac:dyDescent="0.2">
      <c r="A295" s="61" t="s">
        <v>612</v>
      </c>
    </row>
    <row r="296" spans="1:3" ht="5.0999999999999996" customHeight="1" x14ac:dyDescent="0.2">
      <c r="A296" s="157"/>
    </row>
    <row r="297" spans="1:3" ht="18" customHeight="1" x14ac:dyDescent="0.2">
      <c r="A297" s="116" t="s">
        <v>613</v>
      </c>
      <c r="B297" s="496"/>
      <c r="C297" s="496"/>
    </row>
    <row r="298" spans="1:3" ht="12.95" customHeight="1" x14ac:dyDescent="0.2">
      <c r="A298" s="61" t="s">
        <v>614</v>
      </c>
    </row>
    <row r="299" spans="1:3" ht="5.0999999999999996" customHeight="1" x14ac:dyDescent="0.2">
      <c r="A299" s="157"/>
    </row>
    <row r="300" spans="1:3" ht="15" customHeight="1" x14ac:dyDescent="0.2">
      <c r="A300" s="110" t="s">
        <v>615</v>
      </c>
    </row>
    <row r="301" spans="1:3" ht="12.95" customHeight="1" x14ac:dyDescent="0.2">
      <c r="A301" s="478" t="s">
        <v>458</v>
      </c>
    </row>
    <row r="302" spans="1:3" ht="12.95" customHeight="1" x14ac:dyDescent="0.2">
      <c r="A302" s="61"/>
    </row>
    <row r="303" spans="1:3" ht="5.0999999999999996" customHeight="1" x14ac:dyDescent="0.2">
      <c r="A303" s="157"/>
    </row>
    <row r="304" spans="1:3" ht="15" customHeight="1" x14ac:dyDescent="0.2">
      <c r="A304" s="135" t="s">
        <v>616</v>
      </c>
    </row>
    <row r="305" spans="1:1" ht="12.95" customHeight="1" x14ac:dyDescent="0.2">
      <c r="A305" s="478" t="s">
        <v>617</v>
      </c>
    </row>
    <row r="306" spans="1:1" ht="12.95" customHeight="1" x14ac:dyDescent="0.2">
      <c r="A306" s="61" t="s">
        <v>618</v>
      </c>
    </row>
    <row r="307" spans="1:1" ht="5.0999999999999996" customHeight="1" x14ac:dyDescent="0.2">
      <c r="A307" s="157"/>
    </row>
    <row r="308" spans="1:1" ht="15" customHeight="1" x14ac:dyDescent="0.25">
      <c r="A308" s="136" t="s">
        <v>68</v>
      </c>
    </row>
    <row r="309" spans="1:1" ht="15" customHeight="1" x14ac:dyDescent="0.2">
      <c r="A309" s="61" t="s">
        <v>619</v>
      </c>
    </row>
    <row r="310" spans="1:1" ht="5.0999999999999996" customHeight="1" x14ac:dyDescent="0.2">
      <c r="A310" s="157"/>
    </row>
    <row r="311" spans="1:1" ht="15" customHeight="1" x14ac:dyDescent="0.2">
      <c r="A311" s="110" t="s">
        <v>620</v>
      </c>
    </row>
    <row r="312" spans="1:1" ht="12.95" customHeight="1" x14ac:dyDescent="0.2">
      <c r="A312" s="478" t="s">
        <v>106</v>
      </c>
    </row>
    <row r="313" spans="1:1" ht="12.95" customHeight="1" x14ac:dyDescent="0.2">
      <c r="A313" s="478" t="s">
        <v>621</v>
      </c>
    </row>
    <row r="314" spans="1:1" ht="12.95" customHeight="1" x14ac:dyDescent="0.2">
      <c r="A314" s="61" t="s">
        <v>622</v>
      </c>
    </row>
    <row r="315" spans="1:1" ht="5.0999999999999996" customHeight="1" x14ac:dyDescent="0.2">
      <c r="A315" s="157"/>
    </row>
    <row r="316" spans="1:1" ht="15" customHeight="1" x14ac:dyDescent="0.2">
      <c r="A316" s="110" t="s">
        <v>623</v>
      </c>
    </row>
    <row r="317" spans="1:1" ht="12.95" customHeight="1" x14ac:dyDescent="0.2">
      <c r="A317" s="61" t="s">
        <v>58</v>
      </c>
    </row>
    <row r="318" spans="1:1" ht="5.0999999999999996" customHeight="1" x14ac:dyDescent="0.2">
      <c r="A318" s="157"/>
    </row>
    <row r="319" spans="1:1" ht="15" customHeight="1" x14ac:dyDescent="0.2">
      <c r="A319" s="110" t="s">
        <v>624</v>
      </c>
    </row>
    <row r="320" spans="1:1" ht="12.95" customHeight="1" x14ac:dyDescent="0.2">
      <c r="A320" s="478" t="s">
        <v>625</v>
      </c>
    </row>
    <row r="321" spans="1:1" ht="12.95" customHeight="1" x14ac:dyDescent="0.2">
      <c r="A321" s="478" t="s">
        <v>626</v>
      </c>
    </row>
    <row r="322" spans="1:1" ht="12.95" customHeight="1" x14ac:dyDescent="0.2">
      <c r="A322" s="61" t="s">
        <v>627</v>
      </c>
    </row>
    <row r="323" spans="1:1" ht="5.0999999999999996" customHeight="1" x14ac:dyDescent="0.2">
      <c r="A323" s="157"/>
    </row>
    <row r="324" spans="1:1" ht="15" customHeight="1" x14ac:dyDescent="0.2">
      <c r="A324" s="110" t="s">
        <v>104</v>
      </c>
    </row>
    <row r="325" spans="1:1" ht="15" customHeight="1" x14ac:dyDescent="0.2">
      <c r="A325" s="157" t="s">
        <v>105</v>
      </c>
    </row>
    <row r="326" spans="1:1" ht="75" customHeight="1" x14ac:dyDescent="0.2">
      <c r="A326" s="157"/>
    </row>
    <row r="327" spans="1:1" ht="15" customHeight="1" x14ac:dyDescent="0.2">
      <c r="A327" s="110" t="s">
        <v>628</v>
      </c>
    </row>
    <row r="328" spans="1:1" ht="12.95" customHeight="1" x14ac:dyDescent="0.2">
      <c r="A328" s="484" t="s">
        <v>629</v>
      </c>
    </row>
    <row r="329" spans="1:1" ht="12.95" customHeight="1" x14ac:dyDescent="0.2">
      <c r="A329" s="484" t="s">
        <v>630</v>
      </c>
    </row>
    <row r="330" spans="1:1" ht="12.95" customHeight="1" x14ac:dyDescent="0.2">
      <c r="A330" s="484" t="s">
        <v>633</v>
      </c>
    </row>
    <row r="331" spans="1:1" ht="12.95" customHeight="1" x14ac:dyDescent="0.2">
      <c r="A331" s="484" t="s">
        <v>634</v>
      </c>
    </row>
    <row r="332" spans="1:1" ht="12.95" customHeight="1" x14ac:dyDescent="0.2">
      <c r="A332" s="485" t="s">
        <v>59</v>
      </c>
    </row>
    <row r="333" spans="1:1" ht="5.0999999999999996" customHeight="1" x14ac:dyDescent="0.2">
      <c r="A333" s="157"/>
    </row>
    <row r="334" spans="1:1" ht="17.100000000000001" customHeight="1" x14ac:dyDescent="0.25">
      <c r="A334" s="136" t="s">
        <v>635</v>
      </c>
    </row>
    <row r="335" spans="1:1" ht="15" customHeight="1" x14ac:dyDescent="0.2">
      <c r="A335" s="61" t="s">
        <v>636</v>
      </c>
    </row>
    <row r="336" spans="1:1" ht="5.0999999999999996" customHeight="1" x14ac:dyDescent="0.2">
      <c r="A336" s="157"/>
    </row>
    <row r="337" spans="1:1" ht="18" customHeight="1" x14ac:dyDescent="0.2">
      <c r="A337" s="121" t="s">
        <v>637</v>
      </c>
    </row>
    <row r="338" spans="1:1" ht="12.95" customHeight="1" x14ac:dyDescent="0.2">
      <c r="A338" s="478" t="s">
        <v>638</v>
      </c>
    </row>
    <row r="339" spans="1:1" ht="12.95" customHeight="1" x14ac:dyDescent="0.2">
      <c r="A339" s="61" t="s">
        <v>639</v>
      </c>
    </row>
    <row r="340" spans="1:1" ht="5.0999999999999996" customHeight="1" x14ac:dyDescent="0.2">
      <c r="A340" s="482"/>
    </row>
    <row r="341" spans="1:1" ht="18" customHeight="1" x14ac:dyDescent="0.2">
      <c r="A341" s="121" t="s">
        <v>640</v>
      </c>
    </row>
    <row r="342" spans="1:1" ht="12.95" customHeight="1" x14ac:dyDescent="0.2">
      <c r="A342" s="478" t="s">
        <v>641</v>
      </c>
    </row>
    <row r="343" spans="1:1" ht="12.95" customHeight="1" x14ac:dyDescent="0.2">
      <c r="A343" s="61" t="s">
        <v>642</v>
      </c>
    </row>
    <row r="344" spans="1:1" ht="5.0999999999999996" customHeight="1" x14ac:dyDescent="0.2">
      <c r="A344" s="157"/>
    </row>
    <row r="345" spans="1:1" ht="15" customHeight="1" x14ac:dyDescent="0.2">
      <c r="A345" s="112" t="s">
        <v>643</v>
      </c>
    </row>
    <row r="346" spans="1:1" ht="12.95" customHeight="1" x14ac:dyDescent="0.2">
      <c r="A346" s="60" t="s">
        <v>470</v>
      </c>
    </row>
    <row r="347" spans="1:1" ht="5.0999999999999996" customHeight="1" x14ac:dyDescent="0.2">
      <c r="A347" s="90"/>
    </row>
    <row r="348" spans="1:1" ht="15" customHeight="1" x14ac:dyDescent="0.2">
      <c r="A348" s="112" t="s">
        <v>644</v>
      </c>
    </row>
    <row r="349" spans="1:1" ht="12.95" customHeight="1" x14ac:dyDescent="0.2">
      <c r="A349" s="60" t="s">
        <v>645</v>
      </c>
    </row>
    <row r="350" spans="1:1" ht="5.0999999999999996" customHeight="1" x14ac:dyDescent="0.2">
      <c r="A350" s="90"/>
    </row>
    <row r="351" spans="1:1" ht="15" customHeight="1" x14ac:dyDescent="0.2">
      <c r="A351" s="112" t="s">
        <v>646</v>
      </c>
    </row>
    <row r="352" spans="1:1" ht="12.95" customHeight="1" x14ac:dyDescent="0.2">
      <c r="A352" s="60" t="s">
        <v>647</v>
      </c>
    </row>
    <row r="353" spans="1:1" ht="5.0999999999999996" customHeight="1" x14ac:dyDescent="0.2">
      <c r="A353" s="90"/>
    </row>
    <row r="354" spans="1:1" ht="15" customHeight="1" x14ac:dyDescent="0.2">
      <c r="A354" s="112" t="s">
        <v>648</v>
      </c>
    </row>
    <row r="355" spans="1:1" ht="12.95" customHeight="1" x14ac:dyDescent="0.2">
      <c r="A355" s="60" t="s">
        <v>649</v>
      </c>
    </row>
    <row r="356" spans="1:1" ht="5.0999999999999996" customHeight="1" x14ac:dyDescent="0.2">
      <c r="A356" s="90"/>
    </row>
    <row r="357" spans="1:1" ht="18" customHeight="1" x14ac:dyDescent="0.2">
      <c r="A357" s="116" t="s">
        <v>69</v>
      </c>
    </row>
    <row r="358" spans="1:1" ht="15" customHeight="1" x14ac:dyDescent="0.2">
      <c r="A358" s="60" t="s">
        <v>650</v>
      </c>
    </row>
    <row r="359" spans="1:1" ht="5.0999999999999996" customHeight="1" x14ac:dyDescent="0.2">
      <c r="A359" s="157"/>
    </row>
    <row r="360" spans="1:1" ht="15" customHeight="1" x14ac:dyDescent="0.2">
      <c r="A360" s="111" t="s">
        <v>651</v>
      </c>
    </row>
    <row r="361" spans="1:1" ht="12.95" customHeight="1" x14ac:dyDescent="0.2">
      <c r="A361" s="60" t="s">
        <v>103</v>
      </c>
    </row>
    <row r="362" spans="1:1" ht="5.0999999999999996" customHeight="1" x14ac:dyDescent="0.2">
      <c r="A362" s="90"/>
    </row>
    <row r="363" spans="1:1" ht="15" customHeight="1" x14ac:dyDescent="0.2">
      <c r="A363" s="112" t="s">
        <v>652</v>
      </c>
    </row>
    <row r="364" spans="1:1" ht="12.95" customHeight="1" x14ac:dyDescent="0.2">
      <c r="A364" s="60" t="s">
        <v>653</v>
      </c>
    </row>
    <row r="365" spans="1:1" ht="5.0999999999999996" customHeight="1" x14ac:dyDescent="0.2">
      <c r="A365" s="90"/>
    </row>
    <row r="366" spans="1:1" ht="15" customHeight="1" x14ac:dyDescent="0.2">
      <c r="A366" s="112" t="s">
        <v>654</v>
      </c>
    </row>
    <row r="367" spans="1:1" ht="12.95" customHeight="1" x14ac:dyDescent="0.2">
      <c r="A367" s="60" t="s">
        <v>655</v>
      </c>
    </row>
    <row r="368" spans="1:1" ht="5.0999999999999996" customHeight="1" x14ac:dyDescent="0.2">
      <c r="A368" s="90"/>
    </row>
    <row r="369" spans="1:1" ht="15" customHeight="1" x14ac:dyDescent="0.2">
      <c r="A369" s="112" t="s">
        <v>656</v>
      </c>
    </row>
    <row r="370" spans="1:1" ht="12.95" customHeight="1" x14ac:dyDescent="0.2">
      <c r="A370" s="60" t="s">
        <v>657</v>
      </c>
    </row>
    <row r="371" spans="1:1" ht="5.0999999999999996" customHeight="1" x14ac:dyDescent="0.2">
      <c r="A371" s="90"/>
    </row>
    <row r="372" spans="1:1" ht="18" customHeight="1" x14ac:dyDescent="0.2">
      <c r="A372" s="116" t="s">
        <v>102</v>
      </c>
    </row>
    <row r="373" spans="1:1" ht="15" customHeight="1" x14ac:dyDescent="0.2">
      <c r="A373" s="60" t="s">
        <v>658</v>
      </c>
    </row>
    <row r="374" spans="1:1" ht="5.0999999999999996" customHeight="1" x14ac:dyDescent="0.2">
      <c r="A374" s="482"/>
    </row>
    <row r="375" spans="1:1" ht="15" customHeight="1" x14ac:dyDescent="0.2">
      <c r="A375" s="111" t="s">
        <v>659</v>
      </c>
    </row>
    <row r="376" spans="1:1" ht="12.95" customHeight="1" x14ac:dyDescent="0.2">
      <c r="A376" s="478" t="s">
        <v>660</v>
      </c>
    </row>
    <row r="377" spans="1:1" ht="12.95" customHeight="1" x14ac:dyDescent="0.2">
      <c r="A377" s="61" t="s">
        <v>661</v>
      </c>
    </row>
    <row r="378" spans="1:1" ht="5.0999999999999996" customHeight="1" x14ac:dyDescent="0.2">
      <c r="A378" s="479"/>
    </row>
    <row r="379" spans="1:1" ht="15" customHeight="1" x14ac:dyDescent="0.2">
      <c r="A379" s="111" t="s">
        <v>662</v>
      </c>
    </row>
    <row r="380" spans="1:1" ht="12.95" customHeight="1" x14ac:dyDescent="0.2">
      <c r="A380" s="61" t="s">
        <v>667</v>
      </c>
    </row>
    <row r="381" spans="1:1" ht="5.0999999999999996" customHeight="1" x14ac:dyDescent="0.2">
      <c r="A381" s="482"/>
    </row>
    <row r="382" spans="1:1" ht="15" customHeight="1" x14ac:dyDescent="0.2">
      <c r="A382" s="111" t="s">
        <v>668</v>
      </c>
    </row>
    <row r="383" spans="1:1" ht="12.95" customHeight="1" x14ac:dyDescent="0.2">
      <c r="A383" s="478" t="s">
        <v>669</v>
      </c>
    </row>
    <row r="384" spans="1:1" ht="12.95" customHeight="1" x14ac:dyDescent="0.2">
      <c r="A384" s="61" t="s">
        <v>94</v>
      </c>
    </row>
    <row r="385" spans="1:7" ht="5.0999999999999996" customHeight="1" x14ac:dyDescent="0.2">
      <c r="A385" s="482"/>
    </row>
    <row r="386" spans="1:7" ht="15" customHeight="1" x14ac:dyDescent="0.2">
      <c r="A386" s="111" t="s">
        <v>670</v>
      </c>
    </row>
    <row r="387" spans="1:7" ht="12.95" customHeight="1" x14ac:dyDescent="0.2">
      <c r="A387" s="61" t="s">
        <v>671</v>
      </c>
    </row>
    <row r="388" spans="1:7" ht="5.0999999999999996" customHeight="1" x14ac:dyDescent="0.2">
      <c r="A388" s="157"/>
    </row>
    <row r="389" spans="1:7" ht="18" customHeight="1" x14ac:dyDescent="0.2">
      <c r="A389" s="116" t="s">
        <v>672</v>
      </c>
      <c r="B389" s="496"/>
      <c r="C389" s="496"/>
      <c r="D389" s="496"/>
      <c r="E389" s="496"/>
      <c r="F389" s="496"/>
      <c r="G389" s="496"/>
    </row>
    <row r="390" spans="1:7" ht="15" customHeight="1" x14ac:dyDescent="0.2">
      <c r="A390" s="61" t="s">
        <v>673</v>
      </c>
    </row>
    <row r="391" spans="1:7" ht="5.0999999999999996" customHeight="1" thickBot="1" x14ac:dyDescent="0.25">
      <c r="A391" s="157"/>
    </row>
    <row r="392" spans="1:7" ht="18" customHeight="1" thickTop="1" x14ac:dyDescent="0.2">
      <c r="A392" s="122" t="s">
        <v>674</v>
      </c>
    </row>
    <row r="393" spans="1:7" ht="15" customHeight="1" thickBot="1" x14ac:dyDescent="0.25">
      <c r="A393" s="480" t="s">
        <v>60</v>
      </c>
    </row>
    <row r="394" spans="1:7" ht="5.0999999999999996" customHeight="1" thickTop="1" thickBot="1" x14ac:dyDescent="0.25">
      <c r="A394" s="157"/>
    </row>
    <row r="395" spans="1:7" ht="18" customHeight="1" x14ac:dyDescent="0.2">
      <c r="A395" s="118" t="s">
        <v>70</v>
      </c>
    </row>
    <row r="396" spans="1:7" ht="15" customHeight="1" thickBot="1" x14ac:dyDescent="0.25">
      <c r="A396" s="481" t="s">
        <v>675</v>
      </c>
    </row>
    <row r="397" spans="1:7" ht="15" customHeight="1" x14ac:dyDescent="0.2">
      <c r="A397" s="157"/>
    </row>
    <row r="398" spans="1:7" ht="18" customHeight="1" x14ac:dyDescent="0.2">
      <c r="A398" s="116" t="s">
        <v>71</v>
      </c>
    </row>
    <row r="399" spans="1:7" ht="12.95" customHeight="1" x14ac:dyDescent="0.2">
      <c r="A399" s="478" t="s">
        <v>676</v>
      </c>
    </row>
    <row r="400" spans="1:7" ht="12.95" customHeight="1" x14ac:dyDescent="0.2">
      <c r="A400" s="61" t="s">
        <v>677</v>
      </c>
    </row>
    <row r="401" spans="1:12" ht="5.0999999999999996" customHeight="1" x14ac:dyDescent="0.2">
      <c r="A401" s="482"/>
    </row>
    <row r="402" spans="1:12" ht="18" customHeight="1" x14ac:dyDescent="0.2">
      <c r="A402" s="116" t="s">
        <v>74</v>
      </c>
    </row>
    <row r="403" spans="1:12" ht="12.95" customHeight="1" x14ac:dyDescent="0.2">
      <c r="A403" s="61" t="s">
        <v>678</v>
      </c>
    </row>
    <row r="404" spans="1:12" ht="5.0999999999999996" customHeight="1" x14ac:dyDescent="0.2">
      <c r="A404" s="157"/>
    </row>
    <row r="405" spans="1:12" ht="18" customHeight="1" x14ac:dyDescent="0.2">
      <c r="A405" s="123" t="s">
        <v>75</v>
      </c>
    </row>
    <row r="406" spans="1:12" ht="12.95" customHeight="1" x14ac:dyDescent="0.2">
      <c r="A406" s="61" t="s">
        <v>684</v>
      </c>
    </row>
    <row r="407" spans="1:12" ht="5.0999999999999996" customHeight="1" x14ac:dyDescent="0.2">
      <c r="A407" s="482"/>
      <c r="B407" s="497"/>
      <c r="C407" s="497"/>
      <c r="D407" s="497"/>
      <c r="E407" s="497"/>
      <c r="F407" s="497"/>
      <c r="G407" s="497"/>
      <c r="H407" s="497"/>
      <c r="I407" s="497"/>
      <c r="J407" s="497"/>
      <c r="K407" s="497"/>
      <c r="L407" s="497"/>
    </row>
    <row r="408" spans="1:12" ht="15" customHeight="1" x14ac:dyDescent="0.2">
      <c r="A408" s="113" t="s">
        <v>72</v>
      </c>
    </row>
    <row r="409" spans="1:12" ht="12.95" customHeight="1" x14ac:dyDescent="0.2">
      <c r="A409" s="487" t="s">
        <v>685</v>
      </c>
    </row>
    <row r="410" spans="1:12" ht="5.0999999999999996" customHeight="1" x14ac:dyDescent="0.2">
      <c r="A410" s="482"/>
    </row>
    <row r="411" spans="1:12" ht="15" customHeight="1" x14ac:dyDescent="0.2">
      <c r="A411" s="113" t="s">
        <v>73</v>
      </c>
    </row>
    <row r="412" spans="1:12" ht="12.95" customHeight="1" x14ac:dyDescent="0.2">
      <c r="A412" s="478" t="s">
        <v>400</v>
      </c>
    </row>
    <row r="413" spans="1:12" ht="12.95" customHeight="1" x14ac:dyDescent="0.2">
      <c r="A413" s="478" t="s">
        <v>686</v>
      </c>
    </row>
    <row r="414" spans="1:12" ht="12.95" customHeight="1" x14ac:dyDescent="0.2">
      <c r="A414" s="478" t="s">
        <v>687</v>
      </c>
    </row>
    <row r="415" spans="1:12" ht="12.95" customHeight="1" x14ac:dyDescent="0.2">
      <c r="A415" s="61" t="s">
        <v>688</v>
      </c>
    </row>
    <row r="416" spans="1:12" ht="5.0999999999999996" customHeight="1" x14ac:dyDescent="0.2">
      <c r="A416" s="157"/>
    </row>
    <row r="417" spans="1:1" ht="15" customHeight="1" x14ac:dyDescent="0.2">
      <c r="A417" s="113" t="s">
        <v>88</v>
      </c>
    </row>
    <row r="418" spans="1:1" ht="12.95" customHeight="1" x14ac:dyDescent="0.2">
      <c r="A418" s="61" t="s">
        <v>76</v>
      </c>
    </row>
    <row r="419" spans="1:1" ht="5.0999999999999996" customHeight="1" x14ac:dyDescent="0.2">
      <c r="A419" s="479"/>
    </row>
    <row r="420" spans="1:1" ht="18" customHeight="1" x14ac:dyDescent="0.2">
      <c r="A420" s="116" t="s">
        <v>89</v>
      </c>
    </row>
    <row r="421" spans="1:1" ht="15" customHeight="1" x14ac:dyDescent="0.2">
      <c r="A421" s="486" t="s">
        <v>692</v>
      </c>
    </row>
    <row r="422" spans="1:1" ht="5.0999999999999996" customHeight="1" thickBot="1" x14ac:dyDescent="0.25">
      <c r="A422" s="157"/>
    </row>
    <row r="423" spans="1:1" ht="18" customHeight="1" x14ac:dyDescent="0.2">
      <c r="A423" s="118" t="s">
        <v>90</v>
      </c>
    </row>
    <row r="424" spans="1:1" ht="15" customHeight="1" thickBot="1" x14ac:dyDescent="0.25">
      <c r="A424" s="481" t="s">
        <v>91</v>
      </c>
    </row>
    <row r="425" spans="1:1" ht="15" customHeight="1" x14ac:dyDescent="0.2">
      <c r="A425" s="479"/>
    </row>
    <row r="426" spans="1:1" ht="18" customHeight="1" x14ac:dyDescent="0.2">
      <c r="A426" s="116" t="s">
        <v>693</v>
      </c>
    </row>
    <row r="427" spans="1:1" ht="12.95" customHeight="1" x14ac:dyDescent="0.2">
      <c r="A427" s="478" t="s">
        <v>694</v>
      </c>
    </row>
    <row r="428" spans="1:1" ht="5.0999999999999996" customHeight="1" x14ac:dyDescent="0.2">
      <c r="A428" s="157"/>
    </row>
    <row r="429" spans="1:1" ht="18" customHeight="1" x14ac:dyDescent="0.2">
      <c r="A429" s="116" t="s">
        <v>695</v>
      </c>
    </row>
    <row r="430" spans="1:1" ht="12.95" customHeight="1" x14ac:dyDescent="0.2">
      <c r="A430" s="61" t="s">
        <v>408</v>
      </c>
    </row>
    <row r="431" spans="1:1" ht="5.0999999999999996" customHeight="1" x14ac:dyDescent="0.2">
      <c r="A431" s="157"/>
    </row>
    <row r="432" spans="1:1" ht="15" customHeight="1" x14ac:dyDescent="0.2">
      <c r="A432" s="114" t="s">
        <v>696</v>
      </c>
    </row>
    <row r="433" spans="1:2" ht="12.95" customHeight="1" x14ac:dyDescent="0.2">
      <c r="A433" s="478" t="s">
        <v>410</v>
      </c>
    </row>
    <row r="434" spans="1:2" ht="12.95" customHeight="1" x14ac:dyDescent="0.2">
      <c r="A434" s="478" t="s">
        <v>411</v>
      </c>
    </row>
    <row r="435" spans="1:2" ht="12.95" customHeight="1" x14ac:dyDescent="0.25">
      <c r="A435" s="478" t="s">
        <v>513</v>
      </c>
      <c r="B435" s="498"/>
    </row>
    <row r="436" spans="1:2" ht="12.95" customHeight="1" x14ac:dyDescent="0.25">
      <c r="A436" s="478" t="s">
        <v>412</v>
      </c>
      <c r="B436" s="498"/>
    </row>
    <row r="437" spans="1:2" ht="12.95" customHeight="1" x14ac:dyDescent="0.25">
      <c r="A437" s="61" t="s">
        <v>413</v>
      </c>
      <c r="B437" s="498"/>
    </row>
    <row r="438" spans="1:2" ht="5.0999999999999996" customHeight="1" x14ac:dyDescent="0.25">
      <c r="A438" s="157"/>
      <c r="B438" s="498"/>
    </row>
    <row r="439" spans="1:2" ht="15" customHeight="1" x14ac:dyDescent="0.2">
      <c r="A439" s="114" t="s">
        <v>697</v>
      </c>
    </row>
    <row r="440" spans="1:2" ht="12.95" customHeight="1" x14ac:dyDescent="0.2">
      <c r="A440" s="61" t="s">
        <v>698</v>
      </c>
    </row>
    <row r="441" spans="1:2" ht="5.0999999999999996" customHeight="1" x14ac:dyDescent="0.2">
      <c r="A441" s="482"/>
    </row>
    <row r="442" spans="1:2" ht="15" customHeight="1" x14ac:dyDescent="0.2">
      <c r="A442" s="116" t="s">
        <v>699</v>
      </c>
    </row>
    <row r="443" spans="1:2" ht="12.95" customHeight="1" x14ac:dyDescent="0.2">
      <c r="A443" s="61" t="s">
        <v>700</v>
      </c>
    </row>
    <row r="444" spans="1:2" ht="5.0999999999999996" customHeight="1" x14ac:dyDescent="0.2">
      <c r="A444" s="157"/>
    </row>
    <row r="445" spans="1:2" ht="15" customHeight="1" x14ac:dyDescent="0.2">
      <c r="A445" s="110" t="s">
        <v>701</v>
      </c>
    </row>
    <row r="446" spans="1:2" ht="12.95" customHeight="1" x14ac:dyDescent="0.2">
      <c r="A446" s="478" t="s">
        <v>419</v>
      </c>
    </row>
    <row r="447" spans="1:2" ht="12.95" customHeight="1" x14ac:dyDescent="0.2">
      <c r="A447" s="61" t="s">
        <v>420</v>
      </c>
    </row>
    <row r="448" spans="1:2" ht="5.0999999999999996" customHeight="1" x14ac:dyDescent="0.2">
      <c r="A448" s="157"/>
    </row>
    <row r="449" spans="1:1" ht="15" customHeight="1" x14ac:dyDescent="0.2">
      <c r="A449" s="115" t="s">
        <v>702</v>
      </c>
    </row>
    <row r="450" spans="1:1" ht="12.95" customHeight="1" x14ac:dyDescent="0.2">
      <c r="A450" s="157" t="s">
        <v>422</v>
      </c>
    </row>
    <row r="451" spans="1:1" ht="12.95" customHeight="1" x14ac:dyDescent="0.2">
      <c r="A451" s="157" t="s">
        <v>423</v>
      </c>
    </row>
    <row r="452" spans="1:1" ht="12.95" customHeight="1" x14ac:dyDescent="0.2">
      <c r="A452" s="157" t="s">
        <v>424</v>
      </c>
    </row>
    <row r="453" spans="1:1" ht="5.0999999999999996" customHeight="1" x14ac:dyDescent="0.2">
      <c r="A453" s="157"/>
    </row>
    <row r="454" spans="1:1" ht="15" customHeight="1" x14ac:dyDescent="0.2">
      <c r="A454" s="116" t="s">
        <v>703</v>
      </c>
    </row>
    <row r="455" spans="1:1" ht="12.95" customHeight="1" x14ac:dyDescent="0.2">
      <c r="A455" s="61" t="s">
        <v>704</v>
      </c>
    </row>
    <row r="456" spans="1:1" ht="41.25" customHeight="1" x14ac:dyDescent="0.2">
      <c r="A456" s="157"/>
    </row>
    <row r="457" spans="1:1" ht="15" customHeight="1" x14ac:dyDescent="0.2">
      <c r="A457" s="115" t="s">
        <v>705</v>
      </c>
    </row>
    <row r="458" spans="1:1" ht="12.95" customHeight="1" x14ac:dyDescent="0.2">
      <c r="A458" s="483" t="s">
        <v>428</v>
      </c>
    </row>
    <row r="459" spans="1:1" ht="12.95" customHeight="1" x14ac:dyDescent="0.2">
      <c r="A459" s="484" t="s">
        <v>429</v>
      </c>
    </row>
    <row r="460" spans="1:1" ht="12.95" customHeight="1" x14ac:dyDescent="0.2">
      <c r="A460" s="484" t="s">
        <v>430</v>
      </c>
    </row>
    <row r="461" spans="1:1" ht="12.95" customHeight="1" x14ac:dyDescent="0.2">
      <c r="A461" s="484" t="s">
        <v>431</v>
      </c>
    </row>
    <row r="462" spans="1:1" ht="12.95" customHeight="1" x14ac:dyDescent="0.2">
      <c r="A462" s="485" t="s">
        <v>706</v>
      </c>
    </row>
    <row r="463" spans="1:1" ht="5.0999999999999996" customHeight="1" x14ac:dyDescent="0.2">
      <c r="A463" s="157"/>
    </row>
    <row r="464" spans="1:1" ht="15" customHeight="1" x14ac:dyDescent="0.2">
      <c r="A464" s="115" t="s">
        <v>707</v>
      </c>
    </row>
    <row r="465" spans="1:1" ht="12.95" customHeight="1" x14ac:dyDescent="0.2">
      <c r="A465" s="61" t="s">
        <v>708</v>
      </c>
    </row>
    <row r="466" spans="1:1" ht="5.0999999999999996" customHeight="1" x14ac:dyDescent="0.2">
      <c r="A466" s="482"/>
    </row>
    <row r="467" spans="1:1" ht="18" customHeight="1" x14ac:dyDescent="0.2">
      <c r="A467" s="116" t="s">
        <v>709</v>
      </c>
    </row>
    <row r="468" spans="1:1" ht="12.95" customHeight="1" x14ac:dyDescent="0.2">
      <c r="A468" s="61" t="s">
        <v>710</v>
      </c>
    </row>
    <row r="469" spans="1:1" ht="5.0999999999999996" customHeight="1" x14ac:dyDescent="0.2">
      <c r="A469" s="157"/>
    </row>
    <row r="470" spans="1:1" ht="15" customHeight="1" x14ac:dyDescent="0.2">
      <c r="A470" s="115" t="s">
        <v>711</v>
      </c>
    </row>
    <row r="471" spans="1:1" ht="12.95" customHeight="1" x14ac:dyDescent="0.2">
      <c r="A471" s="61" t="s">
        <v>549</v>
      </c>
    </row>
    <row r="472" spans="1:1" ht="5.0999999999999996" customHeight="1" x14ac:dyDescent="0.2">
      <c r="A472" s="157"/>
    </row>
    <row r="473" spans="1:1" ht="15" customHeight="1" x14ac:dyDescent="0.2">
      <c r="A473" s="115" t="s">
        <v>712</v>
      </c>
    </row>
    <row r="474" spans="1:1" ht="12.95" customHeight="1" x14ac:dyDescent="0.2">
      <c r="A474" s="61" t="s">
        <v>551</v>
      </c>
    </row>
    <row r="475" spans="1:1" ht="5.0999999999999996" customHeight="1" x14ac:dyDescent="0.2">
      <c r="A475" s="157"/>
    </row>
    <row r="476" spans="1:1" ht="15" customHeight="1" x14ac:dyDescent="0.2">
      <c r="A476" s="115" t="s">
        <v>713</v>
      </c>
    </row>
    <row r="477" spans="1:1" ht="12.95" customHeight="1" x14ac:dyDescent="0.2">
      <c r="A477" s="61" t="s">
        <v>553</v>
      </c>
    </row>
    <row r="478" spans="1:1" ht="5.0999999999999996" customHeight="1" x14ac:dyDescent="0.2">
      <c r="A478" s="157"/>
    </row>
    <row r="479" spans="1:1" ht="15" customHeight="1" x14ac:dyDescent="0.2">
      <c r="A479" s="115" t="s">
        <v>714</v>
      </c>
    </row>
    <row r="480" spans="1:1" ht="12.95" customHeight="1" x14ac:dyDescent="0.2">
      <c r="A480" s="61" t="s">
        <v>555</v>
      </c>
    </row>
    <row r="481" spans="1:1" ht="5.0999999999999996" customHeight="1" x14ac:dyDescent="0.2">
      <c r="A481" s="157"/>
    </row>
    <row r="482" spans="1:1" ht="18" customHeight="1" x14ac:dyDescent="0.2">
      <c r="A482" s="120" t="s">
        <v>715</v>
      </c>
    </row>
    <row r="483" spans="1:1" ht="12.95" customHeight="1" x14ac:dyDescent="0.2">
      <c r="A483" s="61" t="s">
        <v>716</v>
      </c>
    </row>
    <row r="484" spans="1:1" ht="5.0999999999999996" customHeight="1" x14ac:dyDescent="0.2">
      <c r="A484" s="157"/>
    </row>
    <row r="485" spans="1:1" ht="15" customHeight="1" x14ac:dyDescent="0.2">
      <c r="A485" s="158" t="s">
        <v>717</v>
      </c>
    </row>
    <row r="486" spans="1:1" ht="12.95" customHeight="1" x14ac:dyDescent="0.2">
      <c r="A486" s="61" t="s">
        <v>559</v>
      </c>
    </row>
    <row r="487" spans="1:1" ht="5.0999999999999996" customHeight="1" x14ac:dyDescent="0.2">
      <c r="A487" s="157"/>
    </row>
    <row r="488" spans="1:1" ht="15" customHeight="1" x14ac:dyDescent="0.2">
      <c r="A488" s="158" t="s">
        <v>718</v>
      </c>
    </row>
    <row r="489" spans="1:1" ht="12.95" customHeight="1" x14ac:dyDescent="0.2">
      <c r="A489" s="61" t="s">
        <v>561</v>
      </c>
    </row>
    <row r="490" spans="1:1" ht="5.0999999999999996" customHeight="1" x14ac:dyDescent="0.2">
      <c r="A490" s="157"/>
    </row>
    <row r="491" spans="1:1" ht="15" customHeight="1" x14ac:dyDescent="0.2">
      <c r="A491" s="158" t="s">
        <v>719</v>
      </c>
    </row>
    <row r="492" spans="1:1" ht="12.95" customHeight="1" x14ac:dyDescent="0.2">
      <c r="A492" s="61" t="s">
        <v>563</v>
      </c>
    </row>
    <row r="493" spans="1:1" ht="5.0999999999999996" customHeight="1" x14ac:dyDescent="0.2">
      <c r="A493" s="157"/>
    </row>
    <row r="494" spans="1:1" ht="18" customHeight="1" x14ac:dyDescent="0.2">
      <c r="A494" s="159" t="s">
        <v>720</v>
      </c>
    </row>
    <row r="495" spans="1:1" ht="12.95" customHeight="1" x14ac:dyDescent="0.2">
      <c r="A495" s="61" t="s">
        <v>721</v>
      </c>
    </row>
    <row r="496" spans="1:1" ht="5.0999999999999996" customHeight="1" x14ac:dyDescent="0.2">
      <c r="A496" s="157"/>
    </row>
    <row r="497" spans="1:10" ht="15" customHeight="1" x14ac:dyDescent="0.2">
      <c r="A497" s="111" t="s">
        <v>722</v>
      </c>
    </row>
    <row r="498" spans="1:10" ht="12.95" customHeight="1" x14ac:dyDescent="0.2">
      <c r="A498" s="61" t="s">
        <v>567</v>
      </c>
    </row>
    <row r="499" spans="1:10" ht="5.0999999999999996" customHeight="1" x14ac:dyDescent="0.2">
      <c r="A499" s="482"/>
    </row>
    <row r="500" spans="1:10" ht="15" customHeight="1" x14ac:dyDescent="0.2">
      <c r="A500" s="111" t="s">
        <v>723</v>
      </c>
    </row>
    <row r="501" spans="1:10" ht="12.95" customHeight="1" x14ac:dyDescent="0.2">
      <c r="A501" s="484" t="s">
        <v>569</v>
      </c>
    </row>
    <row r="502" spans="1:10" ht="12.95" customHeight="1" x14ac:dyDescent="0.2">
      <c r="A502" s="484" t="s">
        <v>570</v>
      </c>
    </row>
    <row r="503" spans="1:10" ht="12.95" customHeight="1" x14ac:dyDescent="0.2">
      <c r="A503" s="485" t="s">
        <v>573</v>
      </c>
    </row>
    <row r="504" spans="1:10" ht="5.0999999999999996" customHeight="1" x14ac:dyDescent="0.2">
      <c r="A504" s="482"/>
    </row>
    <row r="505" spans="1:10" ht="15" customHeight="1" x14ac:dyDescent="0.2">
      <c r="A505" s="111" t="s">
        <v>724</v>
      </c>
    </row>
    <row r="506" spans="1:10" ht="12.95" customHeight="1" x14ac:dyDescent="0.2">
      <c r="A506" s="61" t="s">
        <v>725</v>
      </c>
    </row>
    <row r="507" spans="1:10" ht="5.0999999999999996" customHeight="1" x14ac:dyDescent="0.2">
      <c r="A507" s="157"/>
    </row>
    <row r="508" spans="1:10" ht="18" customHeight="1" x14ac:dyDescent="0.2">
      <c r="A508" s="116" t="s">
        <v>726</v>
      </c>
      <c r="B508" s="496"/>
      <c r="C508" s="496"/>
      <c r="D508" s="496"/>
      <c r="E508" s="496"/>
      <c r="F508" s="496"/>
      <c r="G508" s="496"/>
      <c r="H508" s="496"/>
      <c r="I508" s="496"/>
      <c r="J508" s="496"/>
    </row>
    <row r="509" spans="1:10" ht="15" customHeight="1" x14ac:dyDescent="0.2">
      <c r="A509" s="486" t="s">
        <v>727</v>
      </c>
      <c r="B509" s="496"/>
      <c r="C509" s="496"/>
      <c r="D509" s="496"/>
      <c r="E509" s="496"/>
      <c r="F509" s="496"/>
      <c r="G509" s="496"/>
      <c r="H509" s="496"/>
      <c r="I509" s="496"/>
      <c r="J509" s="496"/>
    </row>
    <row r="510" spans="1:10" ht="5.0999999999999996" customHeight="1" x14ac:dyDescent="0.2">
      <c r="A510" s="157"/>
      <c r="B510" s="496"/>
      <c r="C510" s="496"/>
      <c r="D510" s="496"/>
      <c r="E510" s="496"/>
      <c r="F510" s="496"/>
      <c r="G510" s="496"/>
      <c r="H510" s="496"/>
      <c r="I510" s="496"/>
      <c r="J510" s="496"/>
    </row>
    <row r="511" spans="1:10" ht="15" customHeight="1" x14ac:dyDescent="0.2">
      <c r="A511" s="115" t="s">
        <v>728</v>
      </c>
      <c r="B511" s="496"/>
      <c r="C511" s="496"/>
      <c r="D511" s="496"/>
      <c r="E511" s="496"/>
      <c r="F511" s="496"/>
      <c r="G511" s="496"/>
      <c r="H511" s="496"/>
      <c r="I511" s="496"/>
      <c r="J511" s="496"/>
    </row>
    <row r="512" spans="1:10" ht="12.95" customHeight="1" x14ac:dyDescent="0.2">
      <c r="A512" s="61" t="s">
        <v>579</v>
      </c>
      <c r="B512" s="496"/>
      <c r="C512" s="496"/>
      <c r="D512" s="496"/>
      <c r="E512" s="496"/>
      <c r="F512" s="496"/>
      <c r="G512" s="496"/>
      <c r="H512" s="496"/>
      <c r="I512" s="496"/>
      <c r="J512" s="496"/>
    </row>
    <row r="513" spans="1:1" ht="5.0999999999999996" customHeight="1" x14ac:dyDescent="0.2">
      <c r="A513" s="157"/>
    </row>
    <row r="514" spans="1:1" ht="15" customHeight="1" x14ac:dyDescent="0.2">
      <c r="A514" s="115" t="s">
        <v>729</v>
      </c>
    </row>
    <row r="515" spans="1:1" ht="12.95" customHeight="1" x14ac:dyDescent="0.2">
      <c r="A515" s="61" t="s">
        <v>581</v>
      </c>
    </row>
    <row r="516" spans="1:1" ht="5.0999999999999996" customHeight="1" x14ac:dyDescent="0.2">
      <c r="A516" s="157"/>
    </row>
    <row r="517" spans="1:1" ht="15" customHeight="1" x14ac:dyDescent="0.2">
      <c r="A517" s="110" t="s">
        <v>730</v>
      </c>
    </row>
    <row r="518" spans="1:1" ht="12.95" customHeight="1" x14ac:dyDescent="0.2">
      <c r="A518" s="61" t="s">
        <v>583</v>
      </c>
    </row>
    <row r="519" spans="1:1" ht="5.0999999999999996" customHeight="1" x14ac:dyDescent="0.2">
      <c r="A519" s="157"/>
    </row>
    <row r="520" spans="1:1" ht="15" customHeight="1" x14ac:dyDescent="0.2">
      <c r="A520" s="115" t="s">
        <v>731</v>
      </c>
    </row>
    <row r="521" spans="1:1" x14ac:dyDescent="0.2">
      <c r="A521" s="61" t="s">
        <v>61</v>
      </c>
    </row>
    <row r="522" spans="1:1" ht="5.0999999999999996" customHeight="1" x14ac:dyDescent="0.2">
      <c r="A522" s="157"/>
    </row>
    <row r="523" spans="1:1" ht="15" customHeight="1" x14ac:dyDescent="0.2">
      <c r="A523" s="115" t="s">
        <v>732</v>
      </c>
    </row>
    <row r="524" spans="1:1" ht="12.95" customHeight="1" x14ac:dyDescent="0.2">
      <c r="A524" s="61" t="s">
        <v>586</v>
      </c>
    </row>
    <row r="525" spans="1:1" ht="11.25" customHeight="1" x14ac:dyDescent="0.2">
      <c r="A525" s="157"/>
    </row>
    <row r="526" spans="1:1" ht="15" customHeight="1" x14ac:dyDescent="0.2">
      <c r="A526" s="115" t="s">
        <v>733</v>
      </c>
    </row>
    <row r="527" spans="1:1" ht="12.95" customHeight="1" x14ac:dyDescent="0.2">
      <c r="A527" s="61" t="s">
        <v>588</v>
      </c>
    </row>
    <row r="528" spans="1:1" ht="5.0999999999999996" customHeight="1" x14ac:dyDescent="0.2">
      <c r="A528" s="157"/>
    </row>
    <row r="529" spans="1:1" ht="15" x14ac:dyDescent="0.2">
      <c r="A529" s="120" t="s">
        <v>734</v>
      </c>
    </row>
    <row r="530" spans="1:1" x14ac:dyDescent="0.2">
      <c r="A530" s="61" t="s">
        <v>735</v>
      </c>
    </row>
    <row r="531" spans="1:1" ht="5.0999999999999996" customHeight="1" x14ac:dyDescent="0.2">
      <c r="A531" s="157"/>
    </row>
    <row r="532" spans="1:1" ht="15" customHeight="1" x14ac:dyDescent="0.2">
      <c r="A532" s="115" t="s">
        <v>736</v>
      </c>
    </row>
    <row r="533" spans="1:1" ht="12.95" customHeight="1" x14ac:dyDescent="0.2">
      <c r="A533" s="61" t="s">
        <v>596</v>
      </c>
    </row>
    <row r="534" spans="1:1" ht="5.0999999999999996" customHeight="1" x14ac:dyDescent="0.2">
      <c r="A534" s="157"/>
    </row>
    <row r="535" spans="1:1" ht="15" customHeight="1" x14ac:dyDescent="0.2">
      <c r="A535" s="115" t="s">
        <v>737</v>
      </c>
    </row>
    <row r="536" spans="1:1" ht="12.95" customHeight="1" x14ac:dyDescent="0.2">
      <c r="A536" s="61" t="s">
        <v>598</v>
      </c>
    </row>
    <row r="537" spans="1:1" ht="5.0999999999999996" customHeight="1" x14ac:dyDescent="0.2">
      <c r="A537" s="157"/>
    </row>
    <row r="538" spans="1:1" ht="18" customHeight="1" x14ac:dyDescent="0.2">
      <c r="A538" s="120" t="s">
        <v>738</v>
      </c>
    </row>
    <row r="539" spans="1:1" x14ac:dyDescent="0.2">
      <c r="A539" s="61" t="s">
        <v>739</v>
      </c>
    </row>
    <row r="540" spans="1:1" ht="5.0999999999999996" customHeight="1" x14ac:dyDescent="0.2">
      <c r="A540" s="157"/>
    </row>
    <row r="541" spans="1:1" ht="18" customHeight="1" x14ac:dyDescent="0.2">
      <c r="A541" s="116" t="s">
        <v>740</v>
      </c>
    </row>
    <row r="542" spans="1:1" ht="12.95" customHeight="1" x14ac:dyDescent="0.2">
      <c r="A542" s="61" t="s">
        <v>602</v>
      </c>
    </row>
    <row r="543" spans="1:1" ht="5.0999999999999996" customHeight="1" thickBot="1" x14ac:dyDescent="0.25">
      <c r="A543" s="482"/>
    </row>
    <row r="544" spans="1:1" ht="18" customHeight="1" x14ac:dyDescent="0.2">
      <c r="A544" s="118" t="s">
        <v>37</v>
      </c>
    </row>
    <row r="545" spans="1:1" ht="13.5" thickBot="1" x14ac:dyDescent="0.25">
      <c r="A545" s="481" t="s">
        <v>93</v>
      </c>
    </row>
    <row r="547" spans="1:1" x14ac:dyDescent="0.2">
      <c r="A547" s="92" t="s">
        <v>36</v>
      </c>
    </row>
  </sheetData>
  <sheetProtection password="CC61" sheet="1" objects="1" scenarios="1"/>
  <phoneticPr fontId="15" type="noConversion"/>
  <pageMargins left="0.92" right="0.36" top="0.63" bottom="0.65" header="0.32" footer="0.24"/>
  <pageSetup paperSize="9" scale="95" orientation="portrait" horizontalDpi="300" verticalDpi="300" r:id="rId1"/>
  <headerFooter alignWithMargins="0">
    <oddHeader>&amp;RPříloha č.2 k čj. 113/5 095/2000</oddHeader>
    <oddFooter>&amp;C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syncVertical="1" syncRef="A25" transitionEvaluation="1" codeName="List7"/>
  <dimension ref="A1:X52"/>
  <sheetViews>
    <sheetView showGridLines="0" topLeftCell="A25" workbookViewId="0">
      <selection activeCell="B10" sqref="B10"/>
    </sheetView>
  </sheetViews>
  <sheetFormatPr defaultColWidth="12.5703125" defaultRowHeight="15.75" x14ac:dyDescent="0.25"/>
  <cols>
    <col min="1" max="1" width="6.85546875" style="249" customWidth="1"/>
    <col min="2" max="2" width="13.85546875" style="249" customWidth="1"/>
    <col min="3" max="3" width="13.7109375" style="249" customWidth="1"/>
    <col min="4" max="4" width="2.85546875" style="249" customWidth="1"/>
    <col min="5" max="5" width="2.7109375" style="249" customWidth="1"/>
    <col min="6" max="6" width="3.42578125" style="249" customWidth="1"/>
    <col min="7" max="12" width="2.7109375" style="249" customWidth="1"/>
    <col min="13" max="13" width="3.5703125" style="249" customWidth="1"/>
    <col min="14" max="15" width="2.7109375" style="249" customWidth="1"/>
    <col min="16" max="16" width="3.7109375" style="249" customWidth="1"/>
    <col min="17" max="17" width="3.5703125" style="249" customWidth="1"/>
    <col min="18" max="18" width="3.42578125" style="249" customWidth="1"/>
    <col min="19" max="19" width="2.7109375" style="249" customWidth="1"/>
    <col min="20" max="20" width="3.5703125" style="249" customWidth="1"/>
    <col min="21" max="21" width="12.85546875" style="249" bestFit="1" customWidth="1"/>
    <col min="22" max="16384" width="12.5703125" style="249"/>
  </cols>
  <sheetData>
    <row r="1" spans="1:24" ht="24.95" customHeight="1" x14ac:dyDescent="0.25">
      <c r="A1" s="344" t="s">
        <v>741</v>
      </c>
      <c r="B1" s="387" t="s">
        <v>339</v>
      </c>
      <c r="C1" s="240"/>
      <c r="D1" s="240"/>
      <c r="E1" s="240"/>
      <c r="F1" s="240"/>
      <c r="G1" s="240"/>
      <c r="H1" s="240"/>
      <c r="I1" s="241"/>
      <c r="J1" s="240"/>
      <c r="K1" s="242"/>
      <c r="L1" s="241"/>
      <c r="M1" s="243"/>
      <c r="N1" s="244"/>
      <c r="O1" s="243"/>
      <c r="P1" s="245"/>
      <c r="Q1" s="246" t="s">
        <v>742</v>
      </c>
      <c r="R1" s="242"/>
      <c r="S1" s="242"/>
      <c r="T1" s="247"/>
      <c r="U1" s="248"/>
    </row>
    <row r="2" spans="1:24" ht="19.5" customHeight="1" thickBot="1" x14ac:dyDescent="0.3">
      <c r="A2" s="339" t="s">
        <v>498</v>
      </c>
      <c r="B2" s="250"/>
      <c r="C2" s="250"/>
      <c r="D2" s="250"/>
      <c r="E2" s="250"/>
      <c r="F2" s="250"/>
      <c r="G2" s="250"/>
      <c r="H2" s="250"/>
      <c r="I2" s="251"/>
      <c r="J2" s="251"/>
      <c r="K2" s="251"/>
      <c r="L2" s="251"/>
      <c r="M2" s="251"/>
      <c r="N2" s="251"/>
      <c r="O2" s="251"/>
      <c r="P2" s="251"/>
      <c r="Q2" s="251"/>
      <c r="R2" s="251"/>
      <c r="S2" s="252"/>
      <c r="T2" s="252"/>
    </row>
    <row r="3" spans="1:24" ht="15" customHeight="1" thickTop="1" thickBot="1" x14ac:dyDescent="0.3">
      <c r="A3" s="253" t="s">
        <v>511</v>
      </c>
      <c r="B3" s="254"/>
      <c r="C3" s="254"/>
      <c r="D3" s="254"/>
      <c r="E3" s="254"/>
      <c r="F3" s="255"/>
      <c r="G3" s="254"/>
      <c r="H3" s="254"/>
      <c r="I3" s="256"/>
      <c r="J3" s="1044"/>
      <c r="K3" s="1045"/>
      <c r="L3" s="1045"/>
      <c r="M3" s="1045"/>
      <c r="N3" s="1045"/>
      <c r="O3" s="1045"/>
      <c r="P3" s="1046"/>
      <c r="Q3" s="346"/>
      <c r="R3" s="256"/>
      <c r="S3" s="257"/>
      <c r="T3" s="258"/>
    </row>
    <row r="4" spans="1:24" ht="3.75" customHeight="1" thickBot="1" x14ac:dyDescent="0.3">
      <c r="A4" s="259"/>
      <c r="B4" s="252"/>
      <c r="C4" s="252"/>
      <c r="D4" s="260"/>
      <c r="E4" s="260"/>
      <c r="F4" s="261"/>
      <c r="G4" s="260"/>
      <c r="H4" s="260"/>
      <c r="I4" s="252"/>
      <c r="J4" s="341"/>
      <c r="K4" s="341"/>
      <c r="L4" s="341"/>
      <c r="M4" s="341"/>
      <c r="N4" s="341"/>
      <c r="O4" s="341"/>
      <c r="P4" s="341"/>
      <c r="Q4" s="262"/>
      <c r="T4" s="263"/>
    </row>
    <row r="5" spans="1:24" ht="15" customHeight="1" thickBot="1" x14ac:dyDescent="0.3">
      <c r="A5" s="259" t="s">
        <v>499</v>
      </c>
      <c r="B5" s="252"/>
      <c r="C5" s="260"/>
      <c r="D5" s="260"/>
      <c r="E5" s="260"/>
      <c r="F5" s="261"/>
      <c r="G5" s="260"/>
      <c r="H5" s="260"/>
      <c r="I5" s="264" t="s">
        <v>107</v>
      </c>
      <c r="J5" s="252"/>
      <c r="K5" s="251"/>
      <c r="L5" s="251"/>
      <c r="M5" s="251"/>
      <c r="N5" s="251"/>
      <c r="O5" s="265"/>
      <c r="P5" s="266">
        <f>IF(List1!A1=8," ",List1!A1)</f>
        <v>4</v>
      </c>
      <c r="Q5" s="266">
        <f>List1!B1</f>
        <v>6</v>
      </c>
      <c r="R5" s="266">
        <f>List1!C1</f>
        <v>8</v>
      </c>
      <c r="S5" s="499"/>
      <c r="T5" s="263"/>
    </row>
    <row r="6" spans="1:24" ht="50.25" customHeight="1" thickBot="1" x14ac:dyDescent="0.3">
      <c r="A6" s="1041"/>
      <c r="B6" s="1042"/>
      <c r="C6" s="1042"/>
      <c r="D6" s="1042"/>
      <c r="E6" s="1042"/>
      <c r="F6" s="1042"/>
      <c r="G6" s="1042"/>
      <c r="H6" s="1043"/>
      <c r="I6" s="267"/>
      <c r="J6" s="252"/>
      <c r="K6" s="252"/>
      <c r="L6" s="267"/>
      <c r="M6" s="267"/>
      <c r="N6" s="267"/>
      <c r="O6" s="267"/>
      <c r="P6" s="267"/>
      <c r="Q6" s="267"/>
      <c r="T6" s="263"/>
    </row>
    <row r="7" spans="1:24" ht="12" customHeight="1" thickBot="1" x14ac:dyDescent="0.3">
      <c r="A7" s="345" t="s">
        <v>500</v>
      </c>
      <c r="B7" s="251"/>
      <c r="C7" s="251"/>
      <c r="D7" s="251"/>
      <c r="E7" s="251"/>
      <c r="F7" s="251"/>
      <c r="G7" s="251"/>
      <c r="H7" s="251"/>
      <c r="I7" s="251"/>
      <c r="J7" s="251"/>
      <c r="K7" s="251"/>
      <c r="L7" s="251"/>
      <c r="M7" s="251"/>
      <c r="N7" s="251"/>
      <c r="O7" s="251"/>
      <c r="P7" s="251"/>
      <c r="Q7" s="248"/>
      <c r="R7" s="248"/>
      <c r="T7" s="263"/>
    </row>
    <row r="8" spans="1:24" ht="30.75" customHeight="1" thickBot="1" x14ac:dyDescent="0.3">
      <c r="A8" s="1041"/>
      <c r="B8" s="1042"/>
      <c r="C8" s="1042"/>
      <c r="D8" s="1042"/>
      <c r="E8" s="1042"/>
      <c r="F8" s="1042"/>
      <c r="G8" s="1042"/>
      <c r="H8" s="1043"/>
      <c r="I8" s="251"/>
      <c r="J8" s="251"/>
      <c r="K8" s="251"/>
      <c r="L8" s="251"/>
      <c r="M8" s="1073"/>
      <c r="N8" s="1073"/>
      <c r="O8" s="1073"/>
      <c r="P8" s="1073"/>
      <c r="Q8" s="248"/>
      <c r="R8" s="248"/>
      <c r="T8" s="263"/>
      <c r="U8" s="386"/>
    </row>
    <row r="9" spans="1:24" ht="12.75" customHeight="1" thickBot="1" x14ac:dyDescent="0.3">
      <c r="A9" s="355"/>
      <c r="B9" s="965" t="e">
        <f>IF(Algoico!F25=Algoico!F28,"","OPRAVTE IČO !!!")</f>
        <v>#VALUE!</v>
      </c>
      <c r="C9" s="356"/>
      <c r="D9" s="356"/>
      <c r="E9" s="356"/>
      <c r="F9" s="356"/>
      <c r="G9" s="356"/>
      <c r="H9" s="356"/>
      <c r="I9" s="251"/>
      <c r="J9" s="251"/>
      <c r="K9" s="251"/>
      <c r="L9" s="251"/>
      <c r="M9" s="251"/>
      <c r="N9" s="251"/>
      <c r="O9" s="251"/>
      <c r="P9" s="251"/>
      <c r="Q9" s="248"/>
      <c r="R9" s="248"/>
      <c r="T9" s="263"/>
    </row>
    <row r="10" spans="1:24" s="334" customFormat="1" ht="15" customHeight="1" thickBot="1" x14ac:dyDescent="0.25">
      <c r="A10" s="361" t="s">
        <v>631</v>
      </c>
      <c r="B10" s="971"/>
      <c r="C10" s="1082" t="s">
        <v>501</v>
      </c>
      <c r="D10" s="1083"/>
      <c r="E10" s="1083"/>
      <c r="F10" s="1083"/>
      <c r="G10" s="1083"/>
      <c r="H10" s="1083"/>
      <c r="I10" s="1083"/>
      <c r="J10" s="1083"/>
      <c r="K10" s="1083"/>
      <c r="L10" s="1083"/>
      <c r="M10" s="1076"/>
      <c r="N10" s="1077"/>
      <c r="O10" s="1077"/>
      <c r="P10" s="1078"/>
      <c r="Q10" s="332" t="s">
        <v>632</v>
      </c>
      <c r="R10" s="1074"/>
      <c r="S10" s="1075"/>
      <c r="T10" s="333"/>
      <c r="U10" s="386"/>
    </row>
    <row r="11" spans="1:24" ht="6.75" customHeight="1" thickBot="1" x14ac:dyDescent="0.3">
      <c r="A11" s="355"/>
      <c r="B11" s="356"/>
      <c r="C11" s="356"/>
      <c r="D11" s="356"/>
      <c r="E11" s="356"/>
      <c r="F11" s="356"/>
      <c r="G11" s="356"/>
      <c r="H11" s="356"/>
      <c r="I11" s="251"/>
      <c r="J11" s="251"/>
      <c r="K11" s="251"/>
      <c r="L11" s="251"/>
      <c r="M11" s="251"/>
      <c r="N11" s="251"/>
      <c r="O11" s="251"/>
      <c r="P11" s="251"/>
      <c r="Q11" s="248"/>
      <c r="R11" s="248"/>
      <c r="T11" s="263"/>
    </row>
    <row r="12" spans="1:24" ht="15" customHeight="1" thickBot="1" x14ac:dyDescent="0.3">
      <c r="A12" s="342" t="s">
        <v>743</v>
      </c>
      <c r="B12" s="269"/>
      <c r="C12" s="1031"/>
      <c r="D12" s="1032"/>
      <c r="E12" s="1033"/>
      <c r="F12" s="270" t="s">
        <v>744</v>
      </c>
      <c r="G12" s="271"/>
      <c r="H12" s="271"/>
      <c r="I12" s="272"/>
      <c r="J12" s="1031"/>
      <c r="K12" s="1032"/>
      <c r="L12" s="1032"/>
      <c r="M12" s="1032"/>
      <c r="N12" s="1032"/>
      <c r="O12" s="1032"/>
      <c r="P12" s="1033"/>
      <c r="Q12" s="248"/>
      <c r="R12" s="248"/>
      <c r="S12" s="248"/>
      <c r="T12" s="268"/>
      <c r="U12" s="1018"/>
      <c r="V12" s="1019"/>
      <c r="W12" s="1019"/>
      <c r="X12" s="1019"/>
    </row>
    <row r="13" spans="1:24" ht="15.75" customHeight="1" thickBot="1" x14ac:dyDescent="0.3">
      <c r="A13" s="259"/>
      <c r="B13" s="335"/>
      <c r="C13" s="357"/>
      <c r="D13" s="358"/>
      <c r="E13" s="358"/>
      <c r="F13" s="336"/>
      <c r="G13" s="337"/>
      <c r="H13" s="337"/>
      <c r="I13" s="338"/>
      <c r="J13" s="357"/>
      <c r="K13" s="358"/>
      <c r="L13" s="358"/>
      <c r="M13" s="358"/>
      <c r="N13" s="358"/>
      <c r="O13" s="358"/>
      <c r="P13" s="358"/>
      <c r="Q13" s="248"/>
      <c r="R13" s="248"/>
      <c r="S13" s="248"/>
      <c r="T13" s="952"/>
    </row>
    <row r="14" spans="1:24" ht="39.75" customHeight="1" thickBot="1" x14ac:dyDescent="0.3">
      <c r="A14" s="465" t="s">
        <v>512</v>
      </c>
      <c r="B14" s="359"/>
      <c r="C14" s="967"/>
      <c r="D14" s="360"/>
      <c r="E14" s="360"/>
      <c r="F14" s="360"/>
      <c r="G14" s="360"/>
      <c r="H14" s="340"/>
      <c r="I14" s="276"/>
      <c r="J14" s="277"/>
      <c r="K14" s="276"/>
      <c r="L14" s="1079" t="s">
        <v>502</v>
      </c>
      <c r="M14" s="1080"/>
      <c r="N14" s="1080"/>
      <c r="O14" s="1080"/>
      <c r="P14" s="1081"/>
      <c r="Q14" s="1038" t="str">
        <f>LOOKUP(kody_okresu!G4,kody_okresu!A4:A110,kody_okresu!B4:B110)</f>
        <v>CZ0713</v>
      </c>
      <c r="R14" s="1039"/>
      <c r="S14" s="1039"/>
      <c r="T14" s="1040"/>
    </row>
    <row r="15" spans="1:24" ht="24.95" customHeight="1" thickTop="1" x14ac:dyDescent="0.25">
      <c r="A15" s="278" t="s">
        <v>663</v>
      </c>
      <c r="B15" s="279"/>
      <c r="C15" s="279"/>
      <c r="D15" s="279"/>
      <c r="E15" s="279"/>
      <c r="F15" s="279"/>
      <c r="G15" s="279"/>
      <c r="H15" s="279"/>
      <c r="I15" s="279"/>
      <c r="J15" s="279"/>
      <c r="K15" s="279"/>
      <c r="L15" s="279"/>
      <c r="M15" s="252"/>
      <c r="N15" s="252"/>
      <c r="O15" s="252"/>
      <c r="P15" s="252"/>
      <c r="Q15" s="252"/>
      <c r="R15" s="252"/>
      <c r="S15" s="252"/>
      <c r="T15" s="343"/>
    </row>
    <row r="16" spans="1:24" ht="15" customHeight="1" x14ac:dyDescent="0.25">
      <c r="A16" s="280"/>
      <c r="B16" s="281" t="s">
        <v>745</v>
      </c>
      <c r="C16" s="279"/>
      <c r="D16" s="281"/>
      <c r="E16" s="279"/>
      <c r="F16" s="279"/>
      <c r="G16" s="279"/>
      <c r="H16" s="279"/>
      <c r="I16" s="279"/>
      <c r="J16" s="279"/>
      <c r="K16" s="279"/>
      <c r="L16" s="279"/>
      <c r="M16" s="282" t="s">
        <v>746</v>
      </c>
      <c r="N16" s="283"/>
      <c r="O16" s="283"/>
      <c r="P16" s="284"/>
      <c r="Q16" s="282" t="s">
        <v>747</v>
      </c>
      <c r="R16" s="283"/>
      <c r="S16" s="283"/>
      <c r="T16" s="284"/>
    </row>
    <row r="17" spans="1:20" ht="15" customHeight="1" x14ac:dyDescent="0.25">
      <c r="A17" s="285">
        <v>8001</v>
      </c>
      <c r="B17" s="286" t="s">
        <v>503</v>
      </c>
      <c r="C17" s="287"/>
      <c r="D17" s="288"/>
      <c r="E17" s="288"/>
      <c r="F17" s="288"/>
      <c r="G17" s="288"/>
      <c r="H17" s="288"/>
      <c r="I17" s="288"/>
      <c r="J17" s="288"/>
      <c r="K17" s="288"/>
      <c r="L17" s="288"/>
      <c r="M17" s="968"/>
      <c r="N17" s="1070"/>
      <c r="O17" s="1071"/>
      <c r="P17" s="1072"/>
      <c r="Q17" s="968"/>
      <c r="R17" s="1070"/>
      <c r="S17" s="1071"/>
      <c r="T17" s="1072"/>
    </row>
    <row r="18" spans="1:20" ht="15" customHeight="1" x14ac:dyDescent="0.25">
      <c r="A18" s="285">
        <f t="shared" ref="A18:A24" si="0">A17+1</f>
        <v>8002</v>
      </c>
      <c r="B18" s="286" t="s">
        <v>748</v>
      </c>
      <c r="C18" s="287"/>
      <c r="D18" s="288"/>
      <c r="E18" s="288"/>
      <c r="F18" s="288"/>
      <c r="G18" s="288"/>
      <c r="H18" s="288"/>
      <c r="I18" s="288"/>
      <c r="J18" s="288"/>
      <c r="K18" s="288"/>
      <c r="L18" s="288"/>
      <c r="M18" s="969"/>
      <c r="N18" s="1053"/>
      <c r="O18" s="1054"/>
      <c r="P18" s="1054"/>
      <c r="Q18" s="969"/>
      <c r="R18" s="1053"/>
      <c r="S18" s="1054"/>
      <c r="T18" s="1054"/>
    </row>
    <row r="19" spans="1:20" ht="15" customHeight="1" x14ac:dyDescent="0.25">
      <c r="A19" s="285">
        <f t="shared" si="0"/>
        <v>8003</v>
      </c>
      <c r="B19" s="286" t="s">
        <v>749</v>
      </c>
      <c r="C19" s="287"/>
      <c r="D19" s="288"/>
      <c r="E19" s="288"/>
      <c r="F19" s="288"/>
      <c r="G19" s="288"/>
      <c r="H19" s="288"/>
      <c r="I19" s="288"/>
      <c r="J19" s="288"/>
      <c r="K19" s="288"/>
      <c r="L19" s="288"/>
      <c r="M19" s="969"/>
      <c r="N19" s="1053"/>
      <c r="O19" s="1054"/>
      <c r="P19" s="1054"/>
      <c r="Q19" s="969"/>
      <c r="R19" s="1053"/>
      <c r="S19" s="1054"/>
      <c r="T19" s="1054"/>
    </row>
    <row r="20" spans="1:20" ht="15" customHeight="1" x14ac:dyDescent="0.25">
      <c r="A20" s="285">
        <f t="shared" si="0"/>
        <v>8004</v>
      </c>
      <c r="B20" s="286" t="s">
        <v>504</v>
      </c>
      <c r="C20" s="287"/>
      <c r="D20" s="288"/>
      <c r="E20" s="288"/>
      <c r="F20" s="288"/>
      <c r="G20" s="288"/>
      <c r="H20" s="288"/>
      <c r="I20" s="288"/>
      <c r="J20" s="288"/>
      <c r="K20" s="288"/>
      <c r="L20" s="288"/>
      <c r="M20" s="969"/>
      <c r="N20" s="1053"/>
      <c r="O20" s="1054"/>
      <c r="P20" s="1054"/>
      <c r="Q20" s="969"/>
      <c r="R20" s="1053"/>
      <c r="S20" s="1054"/>
      <c r="T20" s="1054"/>
    </row>
    <row r="21" spans="1:20" ht="15" customHeight="1" x14ac:dyDescent="0.25">
      <c r="A21" s="285">
        <f t="shared" si="0"/>
        <v>8005</v>
      </c>
      <c r="B21" s="286" t="s">
        <v>505</v>
      </c>
      <c r="C21" s="287"/>
      <c r="D21" s="288"/>
      <c r="E21" s="288"/>
      <c r="F21" s="288"/>
      <c r="G21" s="288"/>
      <c r="H21" s="288"/>
      <c r="I21" s="288"/>
      <c r="J21" s="288"/>
      <c r="K21" s="288"/>
      <c r="L21" s="288"/>
      <c r="M21" s="969"/>
      <c r="N21" s="1053"/>
      <c r="O21" s="1054"/>
      <c r="P21" s="1054"/>
      <c r="Q21" s="969"/>
      <c r="R21" s="1053"/>
      <c r="S21" s="1054"/>
      <c r="T21" s="1054"/>
    </row>
    <row r="22" spans="1:20" ht="15" customHeight="1" x14ac:dyDescent="0.25">
      <c r="A22" s="289">
        <f t="shared" si="0"/>
        <v>8006</v>
      </c>
      <c r="B22" s="290" t="s">
        <v>506</v>
      </c>
      <c r="C22" s="291"/>
      <c r="D22" s="292"/>
      <c r="E22" s="292"/>
      <c r="F22" s="292"/>
      <c r="G22" s="292"/>
      <c r="H22" s="292"/>
      <c r="I22" s="292"/>
      <c r="J22" s="292"/>
      <c r="K22" s="292"/>
      <c r="L22" s="292"/>
      <c r="M22" s="969"/>
      <c r="N22" s="1053"/>
      <c r="O22" s="1054"/>
      <c r="P22" s="1054"/>
      <c r="Q22" s="969"/>
      <c r="R22" s="1053"/>
      <c r="S22" s="1054"/>
      <c r="T22" s="1054"/>
    </row>
    <row r="23" spans="1:20" ht="15" customHeight="1" x14ac:dyDescent="0.25">
      <c r="A23" s="285">
        <f t="shared" si="0"/>
        <v>8007</v>
      </c>
      <c r="B23" s="286" t="s">
        <v>507</v>
      </c>
      <c r="C23" s="287"/>
      <c r="D23" s="288"/>
      <c r="E23" s="288"/>
      <c r="F23" s="288"/>
      <c r="G23" s="288"/>
      <c r="H23" s="288"/>
      <c r="I23" s="288"/>
      <c r="J23" s="288"/>
      <c r="K23" s="288"/>
      <c r="L23" s="288"/>
      <c r="M23" s="969"/>
      <c r="N23" s="1053"/>
      <c r="O23" s="1054"/>
      <c r="P23" s="1054"/>
      <c r="Q23" s="969"/>
      <c r="R23" s="1053"/>
      <c r="S23" s="1054"/>
      <c r="T23" s="1054"/>
    </row>
    <row r="24" spans="1:20" ht="15" customHeight="1" x14ac:dyDescent="0.25">
      <c r="A24" s="293">
        <f t="shared" si="0"/>
        <v>8008</v>
      </c>
      <c r="B24" s="294" t="s">
        <v>508</v>
      </c>
      <c r="C24" s="295"/>
      <c r="D24" s="274"/>
      <c r="E24" s="274"/>
      <c r="F24" s="274"/>
      <c r="G24" s="274"/>
      <c r="H24" s="274"/>
      <c r="I24" s="274"/>
      <c r="J24" s="274"/>
      <c r="K24" s="274"/>
      <c r="L24" s="274"/>
      <c r="M24" s="970"/>
      <c r="N24" s="1023"/>
      <c r="O24" s="1024"/>
      <c r="P24" s="1024"/>
      <c r="Q24" s="970"/>
      <c r="R24" s="1023"/>
      <c r="S24" s="1024"/>
      <c r="T24" s="1024"/>
    </row>
    <row r="25" spans="1:20" ht="24.95" customHeight="1" x14ac:dyDescent="0.25">
      <c r="A25" s="278" t="s">
        <v>750</v>
      </c>
      <c r="B25" s="275"/>
      <c r="C25" s="275"/>
      <c r="D25" s="275"/>
      <c r="E25" s="275"/>
      <c r="F25" s="275"/>
      <c r="G25" s="275"/>
      <c r="H25" s="275"/>
      <c r="I25" s="275"/>
      <c r="J25" s="275"/>
      <c r="K25" s="275"/>
      <c r="L25" s="275"/>
      <c r="M25" s="275"/>
      <c r="N25" s="275"/>
      <c r="O25" s="275"/>
      <c r="P25" s="275"/>
      <c r="Q25" s="275"/>
      <c r="R25" s="275"/>
      <c r="S25" s="275"/>
      <c r="T25" s="275"/>
    </row>
    <row r="26" spans="1:20" ht="15" customHeight="1" thickBot="1" x14ac:dyDescent="0.3">
      <c r="A26" s="296"/>
      <c r="B26" s="297" t="s">
        <v>751</v>
      </c>
      <c r="C26" s="298"/>
      <c r="D26" s="298"/>
      <c r="E26" s="298"/>
      <c r="F26" s="298"/>
      <c r="G26" s="298"/>
      <c r="H26" s="298"/>
      <c r="I26" s="299"/>
      <c r="J26" s="282" t="s">
        <v>1139</v>
      </c>
      <c r="K26" s="300"/>
      <c r="L26" s="300"/>
      <c r="M26" s="283"/>
      <c r="N26" s="283"/>
      <c r="O26" s="282" t="s">
        <v>1140</v>
      </c>
      <c r="P26" s="283"/>
      <c r="Q26" s="301"/>
      <c r="R26" s="283"/>
      <c r="S26" s="283"/>
      <c r="T26" s="284"/>
    </row>
    <row r="27" spans="1:20" ht="15" customHeight="1" thickTop="1" x14ac:dyDescent="0.25">
      <c r="A27" s="500">
        <v>8011</v>
      </c>
      <c r="B27" s="1020"/>
      <c r="C27" s="1021"/>
      <c r="D27" s="1021"/>
      <c r="E27" s="1021"/>
      <c r="F27" s="1021"/>
      <c r="G27" s="1021"/>
      <c r="H27" s="1021"/>
      <c r="I27" s="1022"/>
      <c r="J27" s="1020"/>
      <c r="K27" s="1021"/>
      <c r="L27" s="1021"/>
      <c r="M27" s="1021"/>
      <c r="N27" s="1022"/>
      <c r="O27" s="1025"/>
      <c r="P27" s="1021"/>
      <c r="Q27" s="1021"/>
      <c r="R27" s="1021"/>
      <c r="S27" s="1021"/>
      <c r="T27" s="1026"/>
    </row>
    <row r="28" spans="1:20" ht="15" customHeight="1" x14ac:dyDescent="0.25">
      <c r="A28" s="501">
        <f t="shared" ref="A28:A36" si="1">A27+1</f>
        <v>8012</v>
      </c>
      <c r="B28" s="1015"/>
      <c r="C28" s="1016"/>
      <c r="D28" s="1016"/>
      <c r="E28" s="1016"/>
      <c r="F28" s="1016"/>
      <c r="G28" s="1016"/>
      <c r="H28" s="1016"/>
      <c r="I28" s="1017"/>
      <c r="J28" s="1027"/>
      <c r="K28" s="1028"/>
      <c r="L28" s="1028"/>
      <c r="M28" s="1028"/>
      <c r="N28" s="1028"/>
      <c r="O28" s="1029"/>
      <c r="P28" s="1028"/>
      <c r="Q28" s="1028"/>
      <c r="R28" s="1028"/>
      <c r="S28" s="1028"/>
      <c r="T28" s="1030"/>
    </row>
    <row r="29" spans="1:20" ht="15" customHeight="1" x14ac:dyDescent="0.25">
      <c r="A29" s="501">
        <f t="shared" si="1"/>
        <v>8013</v>
      </c>
      <c r="B29" s="1015"/>
      <c r="C29" s="1016"/>
      <c r="D29" s="1016"/>
      <c r="E29" s="1016"/>
      <c r="F29" s="1016"/>
      <c r="G29" s="1016"/>
      <c r="H29" s="1016"/>
      <c r="I29" s="1017"/>
      <c r="J29" s="1027"/>
      <c r="K29" s="1028"/>
      <c r="L29" s="1028"/>
      <c r="M29" s="1028"/>
      <c r="N29" s="1028"/>
      <c r="O29" s="1029"/>
      <c r="P29" s="1028"/>
      <c r="Q29" s="1028"/>
      <c r="R29" s="1028"/>
      <c r="S29" s="1028"/>
      <c r="T29" s="1030"/>
    </row>
    <row r="30" spans="1:20" ht="15" customHeight="1" x14ac:dyDescent="0.25">
      <c r="A30" s="501">
        <f t="shared" si="1"/>
        <v>8014</v>
      </c>
      <c r="B30" s="1015"/>
      <c r="C30" s="1016"/>
      <c r="D30" s="1016"/>
      <c r="E30" s="1016"/>
      <c r="F30" s="1016"/>
      <c r="G30" s="1016"/>
      <c r="H30" s="1016"/>
      <c r="I30" s="1017"/>
      <c r="J30" s="1027"/>
      <c r="K30" s="1028"/>
      <c r="L30" s="1028"/>
      <c r="M30" s="1028"/>
      <c r="N30" s="1028"/>
      <c r="O30" s="1029"/>
      <c r="P30" s="1028"/>
      <c r="Q30" s="1028"/>
      <c r="R30" s="1028"/>
      <c r="S30" s="1028"/>
      <c r="T30" s="1030"/>
    </row>
    <row r="31" spans="1:20" ht="15" customHeight="1" x14ac:dyDescent="0.25">
      <c r="A31" s="501">
        <f t="shared" si="1"/>
        <v>8015</v>
      </c>
      <c r="B31" s="1015"/>
      <c r="C31" s="1016"/>
      <c r="D31" s="1016"/>
      <c r="E31" s="1016"/>
      <c r="F31" s="1016"/>
      <c r="G31" s="1016"/>
      <c r="H31" s="1016"/>
      <c r="I31" s="1017"/>
      <c r="J31" s="1027"/>
      <c r="K31" s="1028"/>
      <c r="L31" s="1028"/>
      <c r="M31" s="1028"/>
      <c r="N31" s="1028"/>
      <c r="O31" s="1029"/>
      <c r="P31" s="1028"/>
      <c r="Q31" s="1028"/>
      <c r="R31" s="1028"/>
      <c r="S31" s="1028"/>
      <c r="T31" s="1030"/>
    </row>
    <row r="32" spans="1:20" ht="15" customHeight="1" x14ac:dyDescent="0.25">
      <c r="A32" s="501">
        <f t="shared" si="1"/>
        <v>8016</v>
      </c>
      <c r="B32" s="1015"/>
      <c r="C32" s="1016"/>
      <c r="D32" s="1016"/>
      <c r="E32" s="1016"/>
      <c r="F32" s="1016"/>
      <c r="G32" s="1016"/>
      <c r="H32" s="1016"/>
      <c r="I32" s="1017"/>
      <c r="J32" s="1027"/>
      <c r="K32" s="1028"/>
      <c r="L32" s="1028"/>
      <c r="M32" s="1028"/>
      <c r="N32" s="1028"/>
      <c r="O32" s="1029"/>
      <c r="P32" s="1028"/>
      <c r="Q32" s="1028"/>
      <c r="R32" s="1028"/>
      <c r="S32" s="1028"/>
      <c r="T32" s="1030"/>
    </row>
    <row r="33" spans="1:20" ht="15" customHeight="1" x14ac:dyDescent="0.25">
      <c r="A33" s="501">
        <f t="shared" si="1"/>
        <v>8017</v>
      </c>
      <c r="B33" s="1015"/>
      <c r="C33" s="1016"/>
      <c r="D33" s="1016"/>
      <c r="E33" s="1016"/>
      <c r="F33" s="1016"/>
      <c r="G33" s="1016"/>
      <c r="H33" s="1016"/>
      <c r="I33" s="1017"/>
      <c r="J33" s="1027"/>
      <c r="K33" s="1028"/>
      <c r="L33" s="1028"/>
      <c r="M33" s="1028"/>
      <c r="N33" s="1028"/>
      <c r="O33" s="1029"/>
      <c r="P33" s="1028"/>
      <c r="Q33" s="1028"/>
      <c r="R33" s="1028"/>
      <c r="S33" s="1028"/>
      <c r="T33" s="1030"/>
    </row>
    <row r="34" spans="1:20" ht="15" customHeight="1" x14ac:dyDescent="0.25">
      <c r="A34" s="501">
        <f t="shared" si="1"/>
        <v>8018</v>
      </c>
      <c r="B34" s="1015"/>
      <c r="C34" s="1016"/>
      <c r="D34" s="1016"/>
      <c r="E34" s="1016"/>
      <c r="F34" s="1016"/>
      <c r="G34" s="1016"/>
      <c r="H34" s="1016"/>
      <c r="I34" s="1017"/>
      <c r="J34" s="1027"/>
      <c r="K34" s="1028"/>
      <c r="L34" s="1028"/>
      <c r="M34" s="1028"/>
      <c r="N34" s="1028"/>
      <c r="O34" s="1029"/>
      <c r="P34" s="1028"/>
      <c r="Q34" s="1028"/>
      <c r="R34" s="1028"/>
      <c r="S34" s="1028"/>
      <c r="T34" s="1030"/>
    </row>
    <row r="35" spans="1:20" ht="15" customHeight="1" x14ac:dyDescent="0.25">
      <c r="A35" s="501">
        <f t="shared" si="1"/>
        <v>8019</v>
      </c>
      <c r="B35" s="1015"/>
      <c r="C35" s="1016"/>
      <c r="D35" s="1016"/>
      <c r="E35" s="1016"/>
      <c r="F35" s="1016"/>
      <c r="G35" s="1016"/>
      <c r="H35" s="1016"/>
      <c r="I35" s="1017"/>
      <c r="J35" s="1027"/>
      <c r="K35" s="1028"/>
      <c r="L35" s="1028"/>
      <c r="M35" s="1028"/>
      <c r="N35" s="1028"/>
      <c r="O35" s="1029"/>
      <c r="P35" s="1028"/>
      <c r="Q35" s="1028"/>
      <c r="R35" s="1028"/>
      <c r="S35" s="1028"/>
      <c r="T35" s="1030"/>
    </row>
    <row r="36" spans="1:20" ht="15" customHeight="1" thickBot="1" x14ac:dyDescent="0.3">
      <c r="A36" s="502">
        <f t="shared" si="1"/>
        <v>8020</v>
      </c>
      <c r="B36" s="1015"/>
      <c r="C36" s="1016"/>
      <c r="D36" s="1016"/>
      <c r="E36" s="1016"/>
      <c r="F36" s="1016"/>
      <c r="G36" s="1016"/>
      <c r="H36" s="1016"/>
      <c r="I36" s="1017"/>
      <c r="J36" s="1034"/>
      <c r="K36" s="1035"/>
      <c r="L36" s="1035"/>
      <c r="M36" s="1035"/>
      <c r="N36" s="1035"/>
      <c r="O36" s="1036"/>
      <c r="P36" s="1035"/>
      <c r="Q36" s="1035"/>
      <c r="R36" s="1035"/>
      <c r="S36" s="1035"/>
      <c r="T36" s="1037"/>
    </row>
    <row r="37" spans="1:20" ht="9.9499999999999993" customHeight="1" thickTop="1" x14ac:dyDescent="0.25">
      <c r="A37" s="302"/>
      <c r="B37" s="302"/>
      <c r="C37" s="302"/>
      <c r="D37" s="302"/>
      <c r="E37" s="302"/>
      <c r="F37" s="302"/>
      <c r="G37" s="302"/>
      <c r="H37" s="302"/>
      <c r="I37" s="302"/>
      <c r="J37" s="275"/>
      <c r="K37" s="275"/>
      <c r="L37" s="275"/>
      <c r="M37" s="275"/>
      <c r="N37" s="275"/>
      <c r="O37" s="275"/>
      <c r="P37" s="275"/>
      <c r="Q37" s="275"/>
      <c r="R37" s="275"/>
      <c r="S37" s="275"/>
      <c r="T37" s="275"/>
    </row>
    <row r="38" spans="1:20" ht="12" customHeight="1" x14ac:dyDescent="0.25">
      <c r="A38" s="303" t="s">
        <v>1141</v>
      </c>
      <c r="B38" s="304" t="s">
        <v>509</v>
      </c>
      <c r="C38" s="304"/>
      <c r="D38" s="273"/>
      <c r="E38" s="273"/>
      <c r="F38" s="273"/>
      <c r="G38" s="273"/>
      <c r="H38" s="273"/>
      <c r="I38" s="273"/>
      <c r="J38" s="273"/>
      <c r="K38" s="273"/>
      <c r="L38" s="273"/>
      <c r="M38" s="305"/>
      <c r="N38" s="305"/>
      <c r="O38" s="305"/>
      <c r="P38" s="305"/>
      <c r="Q38" s="305"/>
      <c r="R38" s="305"/>
      <c r="S38" s="305"/>
      <c r="T38" s="306"/>
    </row>
    <row r="39" spans="1:20" ht="12" customHeight="1" x14ac:dyDescent="0.25">
      <c r="A39" s="307"/>
      <c r="B39" s="308" t="s">
        <v>510</v>
      </c>
      <c r="C39" s="308"/>
      <c r="D39" s="275"/>
      <c r="E39" s="275"/>
      <c r="F39" s="275"/>
      <c r="G39" s="275"/>
      <c r="H39" s="275"/>
      <c r="I39" s="275"/>
      <c r="J39" s="275"/>
      <c r="K39" s="275"/>
      <c r="L39" s="275"/>
      <c r="M39" s="309"/>
      <c r="N39" s="309"/>
      <c r="O39" s="309"/>
      <c r="P39" s="309"/>
      <c r="Q39" s="309"/>
      <c r="R39" s="309"/>
      <c r="S39" s="309"/>
      <c r="T39" s="310"/>
    </row>
    <row r="40" spans="1:20" ht="12" customHeight="1" x14ac:dyDescent="0.25">
      <c r="A40" s="307"/>
      <c r="B40" s="308" t="s">
        <v>1144</v>
      </c>
      <c r="C40" s="308"/>
      <c r="D40" s="275"/>
      <c r="E40" s="275"/>
      <c r="F40" s="275"/>
      <c r="G40" s="275"/>
      <c r="H40" s="275"/>
      <c r="I40" s="275"/>
      <c r="J40" s="275"/>
      <c r="K40" s="275"/>
      <c r="L40" s="275"/>
      <c r="M40" s="309"/>
      <c r="N40" s="309"/>
      <c r="O40" s="309"/>
      <c r="P40" s="309"/>
      <c r="Q40" s="309"/>
      <c r="R40" s="309"/>
      <c r="S40" s="309"/>
      <c r="T40" s="310"/>
    </row>
    <row r="41" spans="1:20" ht="12.75" customHeight="1" x14ac:dyDescent="0.25">
      <c r="A41" s="311"/>
      <c r="B41" s="312" t="s">
        <v>1145</v>
      </c>
      <c r="C41" s="312"/>
      <c r="D41" s="274"/>
      <c r="E41" s="274"/>
      <c r="F41" s="274"/>
      <c r="G41" s="274"/>
      <c r="H41" s="274"/>
      <c r="I41" s="274"/>
      <c r="J41" s="274"/>
      <c r="K41" s="274"/>
      <c r="L41" s="274"/>
      <c r="M41" s="313"/>
      <c r="N41" s="313"/>
      <c r="O41" s="313"/>
      <c r="P41" s="313"/>
      <c r="Q41" s="313"/>
      <c r="R41" s="313"/>
      <c r="S41" s="313"/>
      <c r="T41" s="314"/>
    </row>
    <row r="42" spans="1:20" ht="12" customHeight="1" thickBot="1" x14ac:dyDescent="0.3">
      <c r="A42" s="308"/>
      <c r="B42" s="308"/>
      <c r="C42" s="308"/>
      <c r="D42" s="275"/>
      <c r="E42" s="275"/>
      <c r="F42" s="275"/>
      <c r="G42" s="275"/>
      <c r="H42" s="275"/>
      <c r="I42" s="275"/>
      <c r="J42" s="275"/>
      <c r="K42" s="275"/>
      <c r="L42" s="275"/>
      <c r="M42" s="315"/>
      <c r="N42" s="315"/>
      <c r="O42" s="315"/>
      <c r="P42" s="315"/>
      <c r="Q42" s="315"/>
      <c r="R42" s="315"/>
      <c r="S42" s="315"/>
      <c r="T42" s="315"/>
    </row>
    <row r="43" spans="1:20" s="334" customFormat="1" ht="15" customHeight="1" thickTop="1" x14ac:dyDescent="0.2">
      <c r="A43" s="347" t="s">
        <v>1146</v>
      </c>
      <c r="B43" s="348"/>
      <c r="C43" s="1020"/>
      <c r="D43" s="1021"/>
      <c r="E43" s="1022"/>
      <c r="F43" s="1060" t="s">
        <v>1147</v>
      </c>
      <c r="G43" s="1061"/>
      <c r="H43" s="1057"/>
      <c r="I43" s="1058"/>
      <c r="J43" s="1058"/>
      <c r="K43" s="1058"/>
      <c r="L43" s="1059"/>
      <c r="M43" s="349" t="s">
        <v>1148</v>
      </c>
      <c r="N43" s="350"/>
      <c r="O43" s="350"/>
      <c r="P43" s="350"/>
      <c r="Q43" s="350"/>
      <c r="R43" s="350"/>
      <c r="S43" s="350"/>
      <c r="T43" s="351"/>
    </row>
    <row r="44" spans="1:20" s="334" customFormat="1" ht="15" customHeight="1" x14ac:dyDescent="0.2">
      <c r="A44" s="352" t="s">
        <v>164</v>
      </c>
      <c r="B44" s="353"/>
      <c r="C44" s="353"/>
      <c r="D44" s="1067" t="s">
        <v>165</v>
      </c>
      <c r="E44" s="1068"/>
      <c r="F44" s="1068"/>
      <c r="G44" s="1068"/>
      <c r="H44" s="1068"/>
      <c r="I44" s="1068"/>
      <c r="J44" s="1068"/>
      <c r="K44" s="1068"/>
      <c r="L44" s="1069"/>
      <c r="M44" s="1047"/>
      <c r="N44" s="1048"/>
      <c r="O44" s="1048"/>
      <c r="P44" s="1048"/>
      <c r="Q44" s="1048"/>
      <c r="R44" s="1048"/>
      <c r="S44" s="1048"/>
      <c r="T44" s="1049"/>
    </row>
    <row r="45" spans="1:20" s="334" customFormat="1" ht="15" customHeight="1" thickBot="1" x14ac:dyDescent="0.25">
      <c r="A45" s="354" t="s">
        <v>1149</v>
      </c>
      <c r="B45" s="1055"/>
      <c r="C45" s="1056"/>
      <c r="D45" s="1056"/>
      <c r="E45" s="1056"/>
      <c r="F45" s="1062" t="s">
        <v>166</v>
      </c>
      <c r="G45" s="1063"/>
      <c r="H45" s="1064"/>
      <c r="I45" s="1065"/>
      <c r="J45" s="1065"/>
      <c r="K45" s="1065"/>
      <c r="L45" s="1066"/>
      <c r="M45" s="1050"/>
      <c r="N45" s="1051"/>
      <c r="O45" s="1051"/>
      <c r="P45" s="1051"/>
      <c r="Q45" s="1051"/>
      <c r="R45" s="1051"/>
      <c r="S45" s="1051"/>
      <c r="T45" s="1052"/>
    </row>
    <row r="46" spans="1:20" ht="15" customHeight="1" thickTop="1" x14ac:dyDescent="0.25">
      <c r="A46" s="316"/>
      <c r="B46" s="275"/>
      <c r="C46" s="275"/>
      <c r="D46" s="275"/>
      <c r="E46" s="275"/>
      <c r="F46" s="275"/>
      <c r="G46" s="275"/>
      <c r="H46" s="275"/>
      <c r="I46" s="275"/>
      <c r="J46" s="275"/>
      <c r="K46" s="275"/>
      <c r="L46" s="275"/>
      <c r="M46" s="275"/>
      <c r="N46" s="250"/>
      <c r="O46" s="250"/>
      <c r="P46" s="250"/>
      <c r="Q46" s="250"/>
      <c r="R46" s="250"/>
      <c r="S46" s="250"/>
      <c r="T46" s="250"/>
    </row>
    <row r="47" spans="1:20" x14ac:dyDescent="0.25">
      <c r="A47" s="317"/>
      <c r="B47" s="317"/>
      <c r="C47" s="317"/>
      <c r="D47" s="317"/>
      <c r="E47" s="317"/>
      <c r="F47" s="317"/>
      <c r="G47" s="317"/>
      <c r="H47" s="317"/>
      <c r="I47" s="317"/>
      <c r="J47" s="317"/>
      <c r="K47" s="317"/>
      <c r="L47" s="317"/>
      <c r="M47" s="317"/>
      <c r="N47" s="317"/>
      <c r="O47" s="317"/>
      <c r="P47" s="317"/>
      <c r="Q47" s="317"/>
      <c r="R47" s="317"/>
      <c r="S47" s="317"/>
    </row>
    <row r="48" spans="1:20" x14ac:dyDescent="0.25">
      <c r="A48" s="317"/>
      <c r="B48" s="317"/>
      <c r="C48" s="317"/>
      <c r="D48" s="317"/>
      <c r="E48" s="317"/>
      <c r="F48" s="317"/>
      <c r="G48" s="317"/>
      <c r="H48" s="317"/>
      <c r="I48" s="317"/>
      <c r="J48" s="317"/>
      <c r="K48" s="317"/>
      <c r="L48" s="317"/>
      <c r="M48" s="317"/>
      <c r="N48" s="317"/>
      <c r="O48" s="317"/>
      <c r="P48" s="317"/>
      <c r="Q48" s="317"/>
      <c r="R48" s="317"/>
      <c r="S48" s="317"/>
    </row>
    <row r="49" spans="1:19" x14ac:dyDescent="0.25">
      <c r="A49" s="317"/>
      <c r="B49" s="317"/>
      <c r="C49" s="317"/>
      <c r="D49" s="317"/>
      <c r="E49" s="317"/>
      <c r="F49" s="317"/>
      <c r="G49" s="317"/>
      <c r="H49" s="317"/>
      <c r="I49" s="317"/>
      <c r="J49" s="317"/>
      <c r="K49" s="317"/>
      <c r="L49" s="317"/>
      <c r="M49" s="317"/>
      <c r="N49" s="317"/>
      <c r="O49" s="317"/>
      <c r="P49" s="317"/>
      <c r="Q49" s="317"/>
      <c r="R49" s="317"/>
      <c r="S49" s="317"/>
    </row>
    <row r="50" spans="1:19" x14ac:dyDescent="0.25">
      <c r="A50" s="317"/>
      <c r="B50" s="317"/>
      <c r="C50" s="317"/>
      <c r="D50" s="317"/>
      <c r="E50" s="317"/>
      <c r="F50" s="317"/>
      <c r="G50" s="317"/>
      <c r="H50" s="317"/>
      <c r="I50" s="317"/>
      <c r="J50" s="317"/>
      <c r="K50" s="317"/>
      <c r="L50" s="317"/>
      <c r="M50" s="317"/>
      <c r="N50" s="317"/>
      <c r="O50" s="317"/>
      <c r="P50" s="317"/>
      <c r="Q50" s="317"/>
      <c r="R50" s="317"/>
      <c r="S50" s="317"/>
    </row>
    <row r="51" spans="1:19" x14ac:dyDescent="0.25">
      <c r="A51" s="317"/>
      <c r="B51" s="317"/>
      <c r="C51" s="317"/>
      <c r="D51" s="317"/>
      <c r="E51" s="317"/>
      <c r="F51" s="317"/>
      <c r="G51" s="317"/>
      <c r="H51" s="317"/>
      <c r="I51" s="317"/>
      <c r="J51" s="317"/>
      <c r="K51" s="317"/>
      <c r="L51" s="317"/>
      <c r="M51" s="317"/>
      <c r="N51" s="317"/>
      <c r="O51" s="317"/>
      <c r="P51" s="317"/>
      <c r="Q51" s="317"/>
      <c r="R51" s="317"/>
      <c r="S51" s="317"/>
    </row>
    <row r="52" spans="1:19" x14ac:dyDescent="0.25">
      <c r="A52" s="317"/>
      <c r="B52" s="317"/>
      <c r="C52" s="317"/>
      <c r="D52" s="317"/>
      <c r="E52" s="317"/>
      <c r="F52" s="317"/>
      <c r="G52" s="317"/>
      <c r="H52" s="317"/>
      <c r="I52" s="317"/>
      <c r="J52" s="317"/>
      <c r="K52" s="317"/>
      <c r="L52" s="317"/>
      <c r="M52" s="317"/>
      <c r="N52" s="317"/>
      <c r="O52" s="317"/>
      <c r="P52" s="317"/>
      <c r="Q52" s="317"/>
      <c r="R52" s="317"/>
      <c r="S52" s="317"/>
    </row>
  </sheetData>
  <sheetProtection password="CC61" sheet="1" objects="1" scenarios="1"/>
  <mergeCells count="66">
    <mergeCell ref="L14:P14"/>
    <mergeCell ref="C10:L10"/>
    <mergeCell ref="C12:E12"/>
    <mergeCell ref="N20:P20"/>
    <mergeCell ref="R20:T20"/>
    <mergeCell ref="N21:P21"/>
    <mergeCell ref="M8:P8"/>
    <mergeCell ref="R18:T18"/>
    <mergeCell ref="N19:P19"/>
    <mergeCell ref="R19:T19"/>
    <mergeCell ref="R10:S10"/>
    <mergeCell ref="M10:P10"/>
    <mergeCell ref="R17:T17"/>
    <mergeCell ref="H43:L43"/>
    <mergeCell ref="C43:E43"/>
    <mergeCell ref="F43:G43"/>
    <mergeCell ref="F45:G45"/>
    <mergeCell ref="H45:L45"/>
    <mergeCell ref="D44:L44"/>
    <mergeCell ref="J3:P3"/>
    <mergeCell ref="A6:H6"/>
    <mergeCell ref="M44:T45"/>
    <mergeCell ref="J28:N28"/>
    <mergeCell ref="O28:T28"/>
    <mergeCell ref="N18:P18"/>
    <mergeCell ref="N23:P23"/>
    <mergeCell ref="R23:T23"/>
    <mergeCell ref="N24:P24"/>
    <mergeCell ref="B45:E45"/>
    <mergeCell ref="O33:T33"/>
    <mergeCell ref="J30:N30"/>
    <mergeCell ref="O30:T30"/>
    <mergeCell ref="J31:N31"/>
    <mergeCell ref="O31:T31"/>
    <mergeCell ref="A8:H8"/>
    <mergeCell ref="N17:P17"/>
    <mergeCell ref="R21:T21"/>
    <mergeCell ref="N22:P22"/>
    <mergeCell ref="R22:T22"/>
    <mergeCell ref="J36:N36"/>
    <mergeCell ref="O36:T36"/>
    <mergeCell ref="Q14:T14"/>
    <mergeCell ref="J34:N34"/>
    <mergeCell ref="O34:T34"/>
    <mergeCell ref="J35:N35"/>
    <mergeCell ref="O35:T35"/>
    <mergeCell ref="J32:N32"/>
    <mergeCell ref="O32:T32"/>
    <mergeCell ref="J33:N33"/>
    <mergeCell ref="U12:X12"/>
    <mergeCell ref="B27:I27"/>
    <mergeCell ref="B28:I28"/>
    <mergeCell ref="B29:I29"/>
    <mergeCell ref="R24:T24"/>
    <mergeCell ref="J27:N27"/>
    <mergeCell ref="O27:T27"/>
    <mergeCell ref="J29:N29"/>
    <mergeCell ref="O29:T29"/>
    <mergeCell ref="J12:P12"/>
    <mergeCell ref="B34:I34"/>
    <mergeCell ref="B35:I35"/>
    <mergeCell ref="B36:I36"/>
    <mergeCell ref="B30:I30"/>
    <mergeCell ref="B31:I31"/>
    <mergeCell ref="B32:I32"/>
    <mergeCell ref="B33:I33"/>
  </mergeCells>
  <phoneticPr fontId="15" type="noConversion"/>
  <dataValidations xWindow="458" yWindow="329" count="7">
    <dataValidation type="textLength" operator="equal" allowBlank="1" showInputMessage="1" showErrorMessage="1" sqref="V4">
      <formula1>6</formula1>
    </dataValidation>
    <dataValidation type="textLength" operator="equal" allowBlank="1" showInputMessage="1" showErrorMessage="1" errorTitle="Chyba " error="Rodné číslo musí mít 6 znaků_x000a_" sqref="M10:P10">
      <formula1>6</formula1>
    </dataValidation>
    <dataValidation type="textLength" operator="lessThan" allowBlank="1" showInputMessage="1" showErrorMessage="1" errorTitle="Chyba " error="Text je příliě dlouhý - max 80 znaků" sqref="A8:H8">
      <formula1>101</formula1>
    </dataValidation>
    <dataValidation allowBlank="1" showInputMessage="1" showErrorMessage="1" promptTitle="Zadej měsíc" prompt="1 - 12" sqref="M17:M24 Q17:Q18 Q20:Q24"/>
    <dataValidation type="whole" allowBlank="1" showInputMessage="1" showErrorMessage="1" promptTitle="Zadej rok" prompt="1980 - 2015" sqref="R17:T24 N17:P24">
      <formula1>1980</formula1>
      <formula2>2015</formula2>
    </dataValidation>
    <dataValidation type="whole" allowBlank="1" showInputMessage="1" showErrorMessage="1" sqref="J3:P3">
      <formula1>3000000000</formula1>
      <formula2>39999999999</formula2>
    </dataValidation>
    <dataValidation type="date" allowBlank="1" showInputMessage="1" showErrorMessage="1" sqref="H45:L45">
      <formula1>25569</formula1>
      <formula2>40543</formula2>
    </dataValidation>
  </dataValidations>
  <printOptions gridLinesSet="0"/>
  <pageMargins left="1.02" right="0.31496062992125984" top="0.74803149606299213" bottom="0.47244094488188981" header="0.27559055118110237" footer="0.19685039370078741"/>
  <pageSetup paperSize="9" orientation="portrait" horizontalDpi="180" verticalDpi="180" r:id="rId1"/>
  <headerFooter alignWithMargins="0">
    <oddHeader>&amp;R&amp;"Arial CE,tučné"Příloha č.2 k čj. 113/5 095/2000</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Drop Down 1">
              <controlPr defaultSize="0" print="0" autoLine="0" autoPict="0">
                <anchor moveWithCells="1">
                  <from>
                    <xdr:col>8</xdr:col>
                    <xdr:colOff>66675</xdr:colOff>
                    <xdr:row>5</xdr:row>
                    <xdr:rowOff>38100</xdr:rowOff>
                  </from>
                  <to>
                    <xdr:col>20</xdr:col>
                    <xdr:colOff>847725</xdr:colOff>
                    <xdr:row>5</xdr:row>
                    <xdr:rowOff>257175</xdr:rowOff>
                  </to>
                </anchor>
              </controlPr>
            </control>
          </mc:Choice>
        </mc:AlternateContent>
        <mc:AlternateContent xmlns:mc="http://schemas.openxmlformats.org/markup-compatibility/2006">
          <mc:Choice Requires="x14">
            <control shapeId="10242" r:id="rId5" name="Drop Down 2">
              <controlPr defaultSize="0" print="0" autoLine="0" autoPict="0">
                <anchor moveWithCells="1">
                  <from>
                    <xdr:col>8</xdr:col>
                    <xdr:colOff>66675</xdr:colOff>
                    <xdr:row>5</xdr:row>
                    <xdr:rowOff>304800</xdr:rowOff>
                  </from>
                  <to>
                    <xdr:col>20</xdr:col>
                    <xdr:colOff>847725</xdr:colOff>
                    <xdr:row>5</xdr:row>
                    <xdr:rowOff>523875</xdr:rowOff>
                  </to>
                </anchor>
              </controlPr>
            </control>
          </mc:Choice>
        </mc:AlternateContent>
        <mc:AlternateContent xmlns:mc="http://schemas.openxmlformats.org/markup-compatibility/2006">
          <mc:Choice Requires="x14">
            <control shapeId="10243" r:id="rId6" name="Drop Down 3">
              <controlPr defaultSize="0" print="0" autoLine="0" autoPict="0">
                <anchor moveWithCells="1">
                  <from>
                    <xdr:col>8</xdr:col>
                    <xdr:colOff>66675</xdr:colOff>
                    <xdr:row>5</xdr:row>
                    <xdr:rowOff>552450</xdr:rowOff>
                  </from>
                  <to>
                    <xdr:col>20</xdr:col>
                    <xdr:colOff>847725</xdr:colOff>
                    <xdr:row>6</xdr:row>
                    <xdr:rowOff>133350</xdr:rowOff>
                  </to>
                </anchor>
              </controlPr>
            </control>
          </mc:Choice>
        </mc:AlternateContent>
        <mc:AlternateContent xmlns:mc="http://schemas.openxmlformats.org/markup-compatibility/2006">
          <mc:Choice Requires="x14">
            <control shapeId="10251" r:id="rId7" name="Drop Down 11">
              <controlPr defaultSize="0" print="0" autoLine="0" autoPict="0">
                <anchor moveWithCells="1">
                  <from>
                    <xdr:col>3</xdr:col>
                    <xdr:colOff>85725</xdr:colOff>
                    <xdr:row>13</xdr:row>
                    <xdr:rowOff>47625</xdr:rowOff>
                  </from>
                  <to>
                    <xdr:col>10</xdr:col>
                    <xdr:colOff>142875</xdr:colOff>
                    <xdr:row>13</xdr:row>
                    <xdr:rowOff>400050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syncVertical="1" syncRef="B1" transitionEvaluation="1" codeName="List8"/>
  <dimension ref="A1:O86"/>
  <sheetViews>
    <sheetView showGridLines="0" showZeros="0" tabSelected="1" topLeftCell="B1" workbookViewId="0">
      <selection activeCell="F9" sqref="F9"/>
    </sheetView>
  </sheetViews>
  <sheetFormatPr defaultRowHeight="15" x14ac:dyDescent="0.2"/>
  <cols>
    <col min="1" max="1" width="5.7109375" style="161" customWidth="1"/>
    <col min="2" max="2" width="3.5703125" style="161" customWidth="1"/>
    <col min="3" max="3" width="26.7109375" style="161" customWidth="1"/>
    <col min="4" max="4" width="20.7109375" style="161" customWidth="1"/>
    <col min="5" max="13" width="8.7109375" style="161" customWidth="1"/>
    <col min="14" max="14" width="9.7109375" style="161" customWidth="1"/>
    <col min="15" max="16384" width="9.140625" style="161"/>
  </cols>
  <sheetData>
    <row r="1" spans="1:15" ht="42" customHeight="1" x14ac:dyDescent="0.35">
      <c r="A1" s="145" t="s">
        <v>741</v>
      </c>
      <c r="B1" s="146"/>
      <c r="C1" s="156" t="s">
        <v>339</v>
      </c>
      <c r="D1" s="142"/>
      <c r="E1" s="143"/>
      <c r="F1" s="144"/>
      <c r="G1" s="144"/>
      <c r="H1" s="144"/>
      <c r="I1" s="144"/>
      <c r="J1" s="147"/>
      <c r="K1" s="149" t="s">
        <v>296</v>
      </c>
      <c r="L1" s="148"/>
      <c r="M1" s="1084">
        <v>2005</v>
      </c>
      <c r="N1" s="1085"/>
    </row>
    <row r="2" spans="1:15" ht="6.95" customHeight="1" thickBot="1" x14ac:dyDescent="0.3">
      <c r="A2" s="162"/>
      <c r="B2" s="163"/>
      <c r="C2" s="162"/>
      <c r="D2" s="162"/>
      <c r="E2" s="163"/>
      <c r="F2" s="163"/>
      <c r="G2" s="163"/>
      <c r="H2" s="164"/>
      <c r="I2" s="163"/>
      <c r="J2" s="165"/>
      <c r="K2" s="165"/>
      <c r="L2" s="166"/>
      <c r="M2" s="165"/>
      <c r="N2" s="165"/>
      <c r="O2" s="167"/>
    </row>
    <row r="3" spans="1:15" ht="15" customHeight="1" thickTop="1" x14ac:dyDescent="0.25">
      <c r="A3" s="4" t="s">
        <v>1150</v>
      </c>
      <c r="B3" s="168"/>
      <c r="C3" s="169"/>
      <c r="D3" s="170"/>
      <c r="E3" s="171" t="s">
        <v>1151</v>
      </c>
      <c r="F3" s="172" t="s">
        <v>1152</v>
      </c>
      <c r="G3" s="47" t="s">
        <v>1153</v>
      </c>
      <c r="H3" s="235" t="s">
        <v>31</v>
      </c>
      <c r="I3" s="34" t="s">
        <v>1154</v>
      </c>
      <c r="J3" s="35"/>
      <c r="K3" s="35"/>
      <c r="L3" s="36"/>
      <c r="M3" s="173" t="s">
        <v>1155</v>
      </c>
      <c r="N3" s="37" t="s">
        <v>1156</v>
      </c>
    </row>
    <row r="4" spans="1:15" ht="15" customHeight="1" thickBot="1" x14ac:dyDescent="0.3">
      <c r="A4" s="141" t="s">
        <v>1157</v>
      </c>
      <c r="B4" s="174"/>
      <c r="C4" s="411">
        <f>'80'!J3</f>
        <v>0</v>
      </c>
      <c r="D4" s="175" t="s">
        <v>1158</v>
      </c>
      <c r="E4" s="38" t="s">
        <v>1159</v>
      </c>
      <c r="F4" s="39" t="s">
        <v>1160</v>
      </c>
      <c r="G4" s="48" t="s">
        <v>1161</v>
      </c>
      <c r="H4" s="236" t="s">
        <v>32</v>
      </c>
      <c r="I4" s="40" t="s">
        <v>1162</v>
      </c>
      <c r="J4" s="41" t="s">
        <v>1163</v>
      </c>
      <c r="K4" s="42" t="s">
        <v>1163</v>
      </c>
      <c r="L4" s="40" t="s">
        <v>1163</v>
      </c>
      <c r="M4" s="38" t="s">
        <v>1164</v>
      </c>
      <c r="N4" s="43" t="s">
        <v>1165</v>
      </c>
    </row>
    <row r="5" spans="1:15" ht="15" customHeight="1" thickBot="1" x14ac:dyDescent="0.3">
      <c r="A5" s="5" t="s">
        <v>1166</v>
      </c>
      <c r="B5" s="176"/>
      <c r="C5" s="6" t="s">
        <v>1167</v>
      </c>
      <c r="D5" s="7"/>
      <c r="E5" s="96">
        <f>M1-2</f>
        <v>2003</v>
      </c>
      <c r="F5" s="97">
        <f>M1-1</f>
        <v>2004</v>
      </c>
      <c r="G5" s="98">
        <f>M1</f>
        <v>2005</v>
      </c>
      <c r="H5" s="237">
        <f>M1</f>
        <v>2005</v>
      </c>
      <c r="I5" s="99">
        <f>M1+1</f>
        <v>2006</v>
      </c>
      <c r="J5" s="99">
        <f>M1+2</f>
        <v>2007</v>
      </c>
      <c r="K5" s="99">
        <f>M1+3</f>
        <v>2008</v>
      </c>
      <c r="L5" s="99">
        <f>M1+4</f>
        <v>2009</v>
      </c>
      <c r="M5" s="99">
        <f>M1+5</f>
        <v>2010</v>
      </c>
      <c r="N5" s="44" t="s">
        <v>1168</v>
      </c>
    </row>
    <row r="6" spans="1:15" ht="5.0999999999999996" customHeight="1" thickTop="1" thickBot="1" x14ac:dyDescent="0.3">
      <c r="A6" s="163"/>
      <c r="B6" s="163"/>
      <c r="C6" s="163"/>
      <c r="D6" s="163"/>
      <c r="E6" s="45"/>
      <c r="F6" s="45"/>
      <c r="G6" s="45"/>
      <c r="H6" s="238"/>
      <c r="I6" s="45"/>
      <c r="J6" s="45"/>
      <c r="K6" s="45"/>
      <c r="L6" s="45"/>
      <c r="M6" s="45"/>
      <c r="N6" s="45"/>
    </row>
    <row r="7" spans="1:15" ht="12.95" customHeight="1" x14ac:dyDescent="0.2">
      <c r="A7" s="177">
        <v>8121</v>
      </c>
      <c r="B7" s="178">
        <v>1</v>
      </c>
      <c r="C7" s="179" t="s">
        <v>1169</v>
      </c>
      <c r="D7" s="180"/>
      <c r="E7" s="503"/>
      <c r="F7" s="504"/>
      <c r="G7" s="505"/>
      <c r="H7" s="506"/>
      <c r="I7" s="505"/>
      <c r="J7" s="505"/>
      <c r="K7" s="505"/>
      <c r="L7" s="507"/>
      <c r="M7" s="508"/>
      <c r="N7" s="509">
        <f t="shared" ref="N7:N45" si="0">SUM(E7:M7)-H7</f>
        <v>0</v>
      </c>
    </row>
    <row r="8" spans="1:15" ht="12.95" customHeight="1" x14ac:dyDescent="0.2">
      <c r="A8" s="181"/>
      <c r="B8" s="182">
        <v>2</v>
      </c>
      <c r="C8" s="183" t="s">
        <v>1170</v>
      </c>
      <c r="D8" s="184"/>
      <c r="E8" s="510"/>
      <c r="F8" s="511"/>
      <c r="G8" s="512"/>
      <c r="H8" s="513"/>
      <c r="I8" s="512"/>
      <c r="J8" s="512"/>
      <c r="K8" s="512"/>
      <c r="L8" s="514"/>
      <c r="M8" s="515"/>
      <c r="N8" s="516">
        <f t="shared" si="0"/>
        <v>0</v>
      </c>
    </row>
    <row r="9" spans="1:15" ht="12.95" customHeight="1" x14ac:dyDescent="0.2">
      <c r="A9" s="181"/>
      <c r="B9" s="185">
        <v>3</v>
      </c>
      <c r="C9" s="183" t="s">
        <v>1171</v>
      </c>
      <c r="D9" s="184"/>
      <c r="E9" s="510"/>
      <c r="F9" s="511"/>
      <c r="G9" s="512"/>
      <c r="H9" s="513"/>
      <c r="I9" s="512"/>
      <c r="J9" s="512"/>
      <c r="K9" s="512"/>
      <c r="L9" s="514"/>
      <c r="M9" s="515"/>
      <c r="N9" s="516">
        <f t="shared" si="0"/>
        <v>0</v>
      </c>
    </row>
    <row r="10" spans="1:15" ht="12.95" customHeight="1" x14ac:dyDescent="0.2">
      <c r="A10" s="181"/>
      <c r="B10" s="185">
        <v>4</v>
      </c>
      <c r="C10" s="183" t="s">
        <v>1172</v>
      </c>
      <c r="D10" s="184"/>
      <c r="E10" s="510"/>
      <c r="F10" s="511"/>
      <c r="G10" s="512"/>
      <c r="H10" s="513"/>
      <c r="I10" s="512"/>
      <c r="J10" s="512"/>
      <c r="K10" s="512"/>
      <c r="L10" s="514"/>
      <c r="M10" s="515"/>
      <c r="N10" s="516">
        <f t="shared" si="0"/>
        <v>0</v>
      </c>
    </row>
    <row r="11" spans="1:15" ht="12.95" customHeight="1" x14ac:dyDescent="0.2">
      <c r="A11" s="181"/>
      <c r="B11" s="185">
        <v>9</v>
      </c>
      <c r="C11" s="183" t="s">
        <v>1173</v>
      </c>
      <c r="D11" s="184"/>
      <c r="E11" s="510"/>
      <c r="F11" s="517"/>
      <c r="G11" s="518"/>
      <c r="H11" s="519"/>
      <c r="I11" s="518"/>
      <c r="J11" s="518"/>
      <c r="K11" s="518"/>
      <c r="L11" s="520"/>
      <c r="M11" s="521"/>
      <c r="N11" s="522">
        <f t="shared" si="0"/>
        <v>0</v>
      </c>
    </row>
    <row r="12" spans="1:15" ht="15" customHeight="1" x14ac:dyDescent="0.2">
      <c r="A12" s="186">
        <v>8121</v>
      </c>
      <c r="B12" s="187" t="s">
        <v>1174</v>
      </c>
      <c r="C12" s="188" t="s">
        <v>1175</v>
      </c>
      <c r="D12" s="189"/>
      <c r="E12" s="523">
        <f t="shared" ref="E12:M12" si="1">SUM(E7:E11)</f>
        <v>0</v>
      </c>
      <c r="F12" s="524">
        <f t="shared" si="1"/>
        <v>0</v>
      </c>
      <c r="G12" s="525">
        <f t="shared" si="1"/>
        <v>0</v>
      </c>
      <c r="H12" s="526">
        <f t="shared" si="1"/>
        <v>0</v>
      </c>
      <c r="I12" s="525">
        <f t="shared" si="1"/>
        <v>0</v>
      </c>
      <c r="J12" s="525">
        <f t="shared" si="1"/>
        <v>0</v>
      </c>
      <c r="K12" s="525">
        <f t="shared" si="1"/>
        <v>0</v>
      </c>
      <c r="L12" s="527">
        <f t="shared" si="1"/>
        <v>0</v>
      </c>
      <c r="M12" s="528">
        <f t="shared" si="1"/>
        <v>0</v>
      </c>
      <c r="N12" s="529">
        <f t="shared" si="0"/>
        <v>0</v>
      </c>
    </row>
    <row r="13" spans="1:15" ht="15" customHeight="1" x14ac:dyDescent="0.2">
      <c r="A13" s="190">
        <v>8124</v>
      </c>
      <c r="B13" s="178"/>
      <c r="C13" s="191" t="s">
        <v>1176</v>
      </c>
      <c r="D13" s="192"/>
      <c r="E13" s="530"/>
      <c r="F13" s="517"/>
      <c r="G13" s="505"/>
      <c r="H13" s="506"/>
      <c r="I13" s="505"/>
      <c r="J13" s="505"/>
      <c r="K13" s="505"/>
      <c r="L13" s="507"/>
      <c r="M13" s="508"/>
      <c r="N13" s="531">
        <f t="shared" si="0"/>
        <v>0</v>
      </c>
    </row>
    <row r="14" spans="1:15" ht="15" customHeight="1" x14ac:dyDescent="0.2">
      <c r="A14" s="190">
        <v>8125</v>
      </c>
      <c r="B14" s="178"/>
      <c r="C14" s="191" t="s">
        <v>1177</v>
      </c>
      <c r="D14" s="192"/>
      <c r="E14" s="530"/>
      <c r="F14" s="517"/>
      <c r="G14" s="505"/>
      <c r="H14" s="506"/>
      <c r="I14" s="505"/>
      <c r="J14" s="505"/>
      <c r="K14" s="505"/>
      <c r="L14" s="507"/>
      <c r="M14" s="508"/>
      <c r="N14" s="531">
        <f t="shared" si="0"/>
        <v>0</v>
      </c>
    </row>
    <row r="15" spans="1:15" ht="12.95" customHeight="1" x14ac:dyDescent="0.2">
      <c r="A15" s="193">
        <v>8126</v>
      </c>
      <c r="B15" s="178">
        <v>1</v>
      </c>
      <c r="C15" s="179" t="s">
        <v>1178</v>
      </c>
      <c r="D15" s="194"/>
      <c r="E15" s="507"/>
      <c r="F15" s="511"/>
      <c r="G15" s="505"/>
      <c r="H15" s="506"/>
      <c r="I15" s="505"/>
      <c r="J15" s="505"/>
      <c r="K15" s="505"/>
      <c r="L15" s="507"/>
      <c r="M15" s="508"/>
      <c r="N15" s="531">
        <f t="shared" si="0"/>
        <v>0</v>
      </c>
    </row>
    <row r="16" spans="1:15" ht="12.95" customHeight="1" x14ac:dyDescent="0.2">
      <c r="A16" s="181"/>
      <c r="B16" s="185">
        <v>2</v>
      </c>
      <c r="C16" s="183" t="s">
        <v>15</v>
      </c>
      <c r="D16" s="195"/>
      <c r="E16" s="514"/>
      <c r="F16" s="511"/>
      <c r="G16" s="512"/>
      <c r="H16" s="513"/>
      <c r="I16" s="512"/>
      <c r="J16" s="512"/>
      <c r="K16" s="512"/>
      <c r="L16" s="514"/>
      <c r="M16" s="515"/>
      <c r="N16" s="516">
        <f t="shared" si="0"/>
        <v>0</v>
      </c>
    </row>
    <row r="17" spans="1:14" ht="12.95" customHeight="1" x14ac:dyDescent="0.2">
      <c r="A17" s="181"/>
      <c r="B17" s="185">
        <v>3</v>
      </c>
      <c r="C17" s="183" t="s">
        <v>16</v>
      </c>
      <c r="D17" s="195"/>
      <c r="E17" s="514"/>
      <c r="F17" s="511"/>
      <c r="G17" s="512"/>
      <c r="H17" s="513"/>
      <c r="I17" s="512"/>
      <c r="J17" s="512"/>
      <c r="K17" s="512"/>
      <c r="L17" s="514"/>
      <c r="M17" s="515"/>
      <c r="N17" s="516">
        <f t="shared" si="0"/>
        <v>0</v>
      </c>
    </row>
    <row r="18" spans="1:14" ht="12.95" customHeight="1" x14ac:dyDescent="0.2">
      <c r="A18" s="181"/>
      <c r="B18" s="185">
        <v>4</v>
      </c>
      <c r="C18" s="183" t="s">
        <v>261</v>
      </c>
      <c r="D18" s="195"/>
      <c r="E18" s="514"/>
      <c r="F18" s="511"/>
      <c r="G18" s="512"/>
      <c r="H18" s="513"/>
      <c r="I18" s="512"/>
      <c r="J18" s="512"/>
      <c r="K18" s="512"/>
      <c r="L18" s="514"/>
      <c r="M18" s="515"/>
      <c r="N18" s="516"/>
    </row>
    <row r="19" spans="1:14" ht="12.95" customHeight="1" x14ac:dyDescent="0.2">
      <c r="A19" s="181"/>
      <c r="B19" s="185">
        <v>9</v>
      </c>
      <c r="C19" s="183" t="s">
        <v>17</v>
      </c>
      <c r="D19" s="195"/>
      <c r="E19" s="514"/>
      <c r="F19" s="511"/>
      <c r="G19" s="512"/>
      <c r="H19" s="513"/>
      <c r="I19" s="512"/>
      <c r="J19" s="512"/>
      <c r="K19" s="512"/>
      <c r="L19" s="514"/>
      <c r="M19" s="515"/>
      <c r="N19" s="516">
        <f t="shared" si="0"/>
        <v>0</v>
      </c>
    </row>
    <row r="20" spans="1:14" ht="15" customHeight="1" x14ac:dyDescent="0.2">
      <c r="A20" s="186">
        <v>8126</v>
      </c>
      <c r="B20" s="187" t="s">
        <v>1174</v>
      </c>
      <c r="C20" s="188" t="s">
        <v>18</v>
      </c>
      <c r="D20" s="189"/>
      <c r="E20" s="523">
        <f t="shared" ref="E20:M20" si="2">SUM(E15:E19)</f>
        <v>0</v>
      </c>
      <c r="F20" s="532">
        <f t="shared" si="2"/>
        <v>0</v>
      </c>
      <c r="G20" s="533">
        <f t="shared" si="2"/>
        <v>0</v>
      </c>
      <c r="H20" s="534">
        <f t="shared" si="2"/>
        <v>0</v>
      </c>
      <c r="I20" s="533">
        <f t="shared" si="2"/>
        <v>0</v>
      </c>
      <c r="J20" s="533">
        <f t="shared" si="2"/>
        <v>0</v>
      </c>
      <c r="K20" s="533">
        <f t="shared" si="2"/>
        <v>0</v>
      </c>
      <c r="L20" s="535">
        <f t="shared" si="2"/>
        <v>0</v>
      </c>
      <c r="M20" s="536">
        <f t="shared" si="2"/>
        <v>0</v>
      </c>
      <c r="N20" s="537">
        <f t="shared" si="0"/>
        <v>0</v>
      </c>
    </row>
    <row r="21" spans="1:14" ht="12.95" customHeight="1" x14ac:dyDescent="0.2">
      <c r="A21" s="181">
        <v>8127</v>
      </c>
      <c r="B21" s="185">
        <v>1</v>
      </c>
      <c r="C21" s="183" t="s">
        <v>19</v>
      </c>
      <c r="D21" s="196"/>
      <c r="E21" s="510"/>
      <c r="F21" s="511"/>
      <c r="G21" s="512"/>
      <c r="H21" s="513"/>
      <c r="I21" s="512"/>
      <c r="J21" s="512"/>
      <c r="K21" s="512"/>
      <c r="L21" s="514"/>
      <c r="M21" s="515"/>
      <c r="N21" s="516">
        <f t="shared" si="0"/>
        <v>0</v>
      </c>
    </row>
    <row r="22" spans="1:14" ht="12.95" customHeight="1" x14ac:dyDescent="0.2">
      <c r="A22" s="181"/>
      <c r="B22" s="185">
        <v>2</v>
      </c>
      <c r="C22" s="183" t="s">
        <v>20</v>
      </c>
      <c r="D22" s="196"/>
      <c r="E22" s="510"/>
      <c r="F22" s="511"/>
      <c r="G22" s="512"/>
      <c r="H22" s="513"/>
      <c r="I22" s="512"/>
      <c r="J22" s="512"/>
      <c r="K22" s="512"/>
      <c r="L22" s="514"/>
      <c r="M22" s="515"/>
      <c r="N22" s="516">
        <f t="shared" si="0"/>
        <v>0</v>
      </c>
    </row>
    <row r="23" spans="1:14" ht="12.95" customHeight="1" x14ac:dyDescent="0.2">
      <c r="A23" s="181"/>
      <c r="B23" s="185">
        <v>3</v>
      </c>
      <c r="C23" s="183" t="s">
        <v>21</v>
      </c>
      <c r="D23" s="196"/>
      <c r="E23" s="510"/>
      <c r="F23" s="511"/>
      <c r="G23" s="512"/>
      <c r="H23" s="513"/>
      <c r="I23" s="512"/>
      <c r="J23" s="512"/>
      <c r="K23" s="512"/>
      <c r="L23" s="514"/>
      <c r="M23" s="515"/>
      <c r="N23" s="516">
        <f t="shared" si="0"/>
        <v>0</v>
      </c>
    </row>
    <row r="24" spans="1:14" ht="12.95" customHeight="1" x14ac:dyDescent="0.2">
      <c r="A24" s="181"/>
      <c r="B24" s="185">
        <v>9</v>
      </c>
      <c r="C24" s="197" t="s">
        <v>22</v>
      </c>
      <c r="D24" s="198"/>
      <c r="E24" s="538"/>
      <c r="F24" s="517"/>
      <c r="G24" s="518"/>
      <c r="H24" s="519"/>
      <c r="I24" s="518"/>
      <c r="J24" s="518"/>
      <c r="K24" s="518"/>
      <c r="L24" s="520"/>
      <c r="M24" s="521"/>
      <c r="N24" s="522">
        <f t="shared" si="0"/>
        <v>0</v>
      </c>
    </row>
    <row r="25" spans="1:14" ht="15" customHeight="1" x14ac:dyDescent="0.2">
      <c r="A25" s="186">
        <v>8127</v>
      </c>
      <c r="B25" s="187" t="s">
        <v>1174</v>
      </c>
      <c r="C25" s="199" t="s">
        <v>23</v>
      </c>
      <c r="D25" s="198"/>
      <c r="E25" s="539">
        <f t="shared" ref="E25:M25" si="3">SUM(E21:E24)</f>
        <v>0</v>
      </c>
      <c r="F25" s="524">
        <f t="shared" si="3"/>
        <v>0</v>
      </c>
      <c r="G25" s="540">
        <f t="shared" si="3"/>
        <v>0</v>
      </c>
      <c r="H25" s="534">
        <f t="shared" si="3"/>
        <v>0</v>
      </c>
      <c r="I25" s="540">
        <f t="shared" si="3"/>
        <v>0</v>
      </c>
      <c r="J25" s="540">
        <f t="shared" si="3"/>
        <v>0</v>
      </c>
      <c r="K25" s="540">
        <f t="shared" si="3"/>
        <v>0</v>
      </c>
      <c r="L25" s="541">
        <f t="shared" si="3"/>
        <v>0</v>
      </c>
      <c r="M25" s="542">
        <f t="shared" si="3"/>
        <v>0</v>
      </c>
      <c r="N25" s="543">
        <f t="shared" si="0"/>
        <v>0</v>
      </c>
    </row>
    <row r="26" spans="1:14" ht="12.95" customHeight="1" x14ac:dyDescent="0.2">
      <c r="A26" s="181">
        <v>8128</v>
      </c>
      <c r="B26" s="185">
        <v>1</v>
      </c>
      <c r="C26" s="179" t="s">
        <v>24</v>
      </c>
      <c r="D26" s="184"/>
      <c r="E26" s="510"/>
      <c r="F26" s="511"/>
      <c r="G26" s="512"/>
      <c r="H26" s="513"/>
      <c r="I26" s="512"/>
      <c r="J26" s="512"/>
      <c r="K26" s="512"/>
      <c r="L26" s="514"/>
      <c r="M26" s="515"/>
      <c r="N26" s="516">
        <f t="shared" si="0"/>
        <v>0</v>
      </c>
    </row>
    <row r="27" spans="1:14" ht="12.95" customHeight="1" x14ac:dyDescent="0.2">
      <c r="A27" s="181"/>
      <c r="B27" s="185">
        <v>2</v>
      </c>
      <c r="C27" s="200" t="s">
        <v>25</v>
      </c>
      <c r="D27" s="184"/>
      <c r="E27" s="510"/>
      <c r="F27" s="511"/>
      <c r="G27" s="512"/>
      <c r="H27" s="513"/>
      <c r="I27" s="512"/>
      <c r="J27" s="512"/>
      <c r="K27" s="512"/>
      <c r="L27" s="514"/>
      <c r="M27" s="515"/>
      <c r="N27" s="516">
        <f t="shared" si="0"/>
        <v>0</v>
      </c>
    </row>
    <row r="28" spans="1:14" ht="12.95" customHeight="1" x14ac:dyDescent="0.2">
      <c r="A28" s="181"/>
      <c r="B28" s="185">
        <v>3</v>
      </c>
      <c r="C28" s="183" t="s">
        <v>26</v>
      </c>
      <c r="D28" s="184"/>
      <c r="E28" s="510"/>
      <c r="F28" s="511"/>
      <c r="G28" s="512"/>
      <c r="H28" s="513"/>
      <c r="I28" s="512"/>
      <c r="J28" s="512"/>
      <c r="K28" s="512"/>
      <c r="L28" s="514"/>
      <c r="M28" s="515"/>
      <c r="N28" s="516">
        <f t="shared" si="0"/>
        <v>0</v>
      </c>
    </row>
    <row r="29" spans="1:14" ht="12.95" customHeight="1" x14ac:dyDescent="0.2">
      <c r="A29" s="181"/>
      <c r="B29" s="185">
        <v>4</v>
      </c>
      <c r="C29" s="183" t="s">
        <v>27</v>
      </c>
      <c r="D29" s="184"/>
      <c r="E29" s="510"/>
      <c r="F29" s="511"/>
      <c r="G29" s="512"/>
      <c r="H29" s="513"/>
      <c r="I29" s="512"/>
      <c r="J29" s="512"/>
      <c r="K29" s="512"/>
      <c r="L29" s="514"/>
      <c r="M29" s="515"/>
      <c r="N29" s="516">
        <f t="shared" si="0"/>
        <v>0</v>
      </c>
    </row>
    <row r="30" spans="1:14" ht="12.95" customHeight="1" x14ac:dyDescent="0.2">
      <c r="A30" s="181"/>
      <c r="B30" s="185">
        <v>5</v>
      </c>
      <c r="C30" s="183" t="s">
        <v>28</v>
      </c>
      <c r="D30" s="184"/>
      <c r="E30" s="510"/>
      <c r="F30" s="511"/>
      <c r="G30" s="512"/>
      <c r="H30" s="513"/>
      <c r="I30" s="512"/>
      <c r="J30" s="512"/>
      <c r="K30" s="512"/>
      <c r="L30" s="514"/>
      <c r="M30" s="515"/>
      <c r="N30" s="516">
        <f t="shared" si="0"/>
        <v>0</v>
      </c>
    </row>
    <row r="31" spans="1:14" ht="12.95" customHeight="1" x14ac:dyDescent="0.2">
      <c r="A31" s="181"/>
      <c r="B31" s="185">
        <v>6</v>
      </c>
      <c r="C31" s="183" t="s">
        <v>29</v>
      </c>
      <c r="D31" s="184"/>
      <c r="E31" s="510"/>
      <c r="F31" s="511"/>
      <c r="G31" s="512"/>
      <c r="H31" s="513"/>
      <c r="I31" s="512"/>
      <c r="J31" s="512"/>
      <c r="K31" s="512"/>
      <c r="L31" s="514"/>
      <c r="M31" s="515"/>
      <c r="N31" s="516">
        <f t="shared" si="0"/>
        <v>0</v>
      </c>
    </row>
    <row r="32" spans="1:14" ht="12.95" customHeight="1" x14ac:dyDescent="0.2">
      <c r="A32" s="181"/>
      <c r="B32" s="185">
        <v>7</v>
      </c>
      <c r="C32" s="183" t="s">
        <v>30</v>
      </c>
      <c r="D32" s="184"/>
      <c r="E32" s="510"/>
      <c r="F32" s="511"/>
      <c r="G32" s="512"/>
      <c r="H32" s="513"/>
      <c r="I32" s="512"/>
      <c r="J32" s="512"/>
      <c r="K32" s="512"/>
      <c r="L32" s="514"/>
      <c r="M32" s="515"/>
      <c r="N32" s="516">
        <f t="shared" si="0"/>
        <v>0</v>
      </c>
    </row>
    <row r="33" spans="1:14" ht="12.95" customHeight="1" x14ac:dyDescent="0.2">
      <c r="A33" s="181"/>
      <c r="B33" s="185">
        <v>8</v>
      </c>
      <c r="C33" s="200" t="s">
        <v>38</v>
      </c>
      <c r="D33" s="184"/>
      <c r="E33" s="544"/>
      <c r="F33" s="511"/>
      <c r="G33" s="512"/>
      <c r="H33" s="513"/>
      <c r="I33" s="512"/>
      <c r="J33" s="512"/>
      <c r="K33" s="512"/>
      <c r="L33" s="514"/>
      <c r="M33" s="515"/>
      <c r="N33" s="516">
        <f t="shared" si="0"/>
        <v>0</v>
      </c>
    </row>
    <row r="34" spans="1:14" ht="12.95" customHeight="1" x14ac:dyDescent="0.2">
      <c r="A34" s="181"/>
      <c r="B34" s="182">
        <v>9</v>
      </c>
      <c r="C34" s="197" t="s">
        <v>39</v>
      </c>
      <c r="D34" s="201"/>
      <c r="E34" s="538"/>
      <c r="F34" s="517"/>
      <c r="G34" s="518"/>
      <c r="H34" s="519"/>
      <c r="I34" s="518"/>
      <c r="J34" s="518"/>
      <c r="K34" s="518"/>
      <c r="L34" s="520"/>
      <c r="M34" s="521"/>
      <c r="N34" s="522">
        <f t="shared" si="0"/>
        <v>0</v>
      </c>
    </row>
    <row r="35" spans="1:14" ht="15" customHeight="1" thickBot="1" x14ac:dyDescent="0.25">
      <c r="A35" s="186">
        <v>8128</v>
      </c>
      <c r="B35" s="187" t="s">
        <v>1174</v>
      </c>
      <c r="C35" s="188" t="s">
        <v>269</v>
      </c>
      <c r="D35" s="198"/>
      <c r="E35" s="539">
        <f t="shared" ref="E35:M35" si="4">SUM(E26:E34)</f>
        <v>0</v>
      </c>
      <c r="F35" s="524">
        <f t="shared" si="4"/>
        <v>0</v>
      </c>
      <c r="G35" s="525">
        <f t="shared" si="4"/>
        <v>0</v>
      </c>
      <c r="H35" s="526">
        <f t="shared" si="4"/>
        <v>0</v>
      </c>
      <c r="I35" s="525">
        <f t="shared" si="4"/>
        <v>0</v>
      </c>
      <c r="J35" s="525">
        <f t="shared" si="4"/>
        <v>0</v>
      </c>
      <c r="K35" s="525">
        <f t="shared" si="4"/>
        <v>0</v>
      </c>
      <c r="L35" s="527">
        <f t="shared" si="4"/>
        <v>0</v>
      </c>
      <c r="M35" s="528">
        <f t="shared" si="4"/>
        <v>0</v>
      </c>
      <c r="N35" s="543">
        <f t="shared" si="0"/>
        <v>0</v>
      </c>
    </row>
    <row r="36" spans="1:14" ht="17.100000000000001" customHeight="1" thickTop="1" thickBot="1" x14ac:dyDescent="0.25">
      <c r="A36" s="202">
        <v>8129</v>
      </c>
      <c r="B36" s="203"/>
      <c r="C36" s="204" t="s">
        <v>40</v>
      </c>
      <c r="D36" s="205"/>
      <c r="E36" s="545"/>
      <c r="F36" s="546"/>
      <c r="G36" s="547"/>
      <c r="H36" s="548"/>
      <c r="I36" s="547"/>
      <c r="J36" s="547"/>
      <c r="K36" s="547"/>
      <c r="L36" s="549"/>
      <c r="M36" s="550"/>
      <c r="N36" s="551">
        <f t="shared" si="0"/>
        <v>0</v>
      </c>
    </row>
    <row r="37" spans="1:14" ht="17.100000000000001" customHeight="1" thickTop="1" thickBot="1" x14ac:dyDescent="0.25">
      <c r="A37" s="206">
        <v>812</v>
      </c>
      <c r="B37" s="207" t="s">
        <v>1174</v>
      </c>
      <c r="C37" s="208" t="s">
        <v>41</v>
      </c>
      <c r="D37" s="209"/>
      <c r="E37" s="552">
        <f t="shared" ref="E37:M37" si="5">E36+E35+E25+E20+E14+E13+E12</f>
        <v>0</v>
      </c>
      <c r="F37" s="553">
        <f t="shared" si="5"/>
        <v>0</v>
      </c>
      <c r="G37" s="554">
        <f t="shared" si="5"/>
        <v>0</v>
      </c>
      <c r="H37" s="555">
        <f t="shared" si="5"/>
        <v>0</v>
      </c>
      <c r="I37" s="554">
        <f t="shared" si="5"/>
        <v>0</v>
      </c>
      <c r="J37" s="554">
        <f t="shared" si="5"/>
        <v>0</v>
      </c>
      <c r="K37" s="556">
        <f t="shared" si="5"/>
        <v>0</v>
      </c>
      <c r="L37" s="552">
        <f t="shared" si="5"/>
        <v>0</v>
      </c>
      <c r="M37" s="557">
        <f t="shared" si="5"/>
        <v>0</v>
      </c>
      <c r="N37" s="558">
        <f t="shared" si="0"/>
        <v>0</v>
      </c>
    </row>
    <row r="38" spans="1:14" ht="15" customHeight="1" x14ac:dyDescent="0.2">
      <c r="A38" s="210">
        <v>8130</v>
      </c>
      <c r="B38" s="211"/>
      <c r="C38" s="212" t="s">
        <v>42</v>
      </c>
      <c r="D38" s="213"/>
      <c r="E38" s="559"/>
      <c r="F38" s="517"/>
      <c r="G38" s="505"/>
      <c r="H38" s="506"/>
      <c r="I38" s="505"/>
      <c r="J38" s="505"/>
      <c r="K38" s="505"/>
      <c r="L38" s="507"/>
      <c r="M38" s="508"/>
      <c r="N38" s="531">
        <f t="shared" si="0"/>
        <v>0</v>
      </c>
    </row>
    <row r="39" spans="1:14" ht="15" customHeight="1" x14ac:dyDescent="0.2">
      <c r="A39" s="190">
        <v>8131</v>
      </c>
      <c r="B39" s="214"/>
      <c r="C39" s="191" t="s">
        <v>43</v>
      </c>
      <c r="D39" s="192"/>
      <c r="E39" s="530"/>
      <c r="F39" s="517"/>
      <c r="G39" s="505"/>
      <c r="H39" s="506"/>
      <c r="I39" s="505"/>
      <c r="J39" s="505"/>
      <c r="K39" s="505"/>
      <c r="L39" s="507"/>
      <c r="M39" s="508"/>
      <c r="N39" s="531">
        <f t="shared" si="0"/>
        <v>0</v>
      </c>
    </row>
    <row r="40" spans="1:14" ht="15" customHeight="1" x14ac:dyDescent="0.2">
      <c r="A40" s="190">
        <v>8132</v>
      </c>
      <c r="B40" s="214"/>
      <c r="C40" s="191" t="s">
        <v>44</v>
      </c>
      <c r="D40" s="192"/>
      <c r="E40" s="530"/>
      <c r="F40" s="517"/>
      <c r="G40" s="560"/>
      <c r="H40" s="561"/>
      <c r="I40" s="560"/>
      <c r="J40" s="560"/>
      <c r="K40" s="560"/>
      <c r="L40" s="562"/>
      <c r="M40" s="563"/>
      <c r="N40" s="531">
        <f t="shared" si="0"/>
        <v>0</v>
      </c>
    </row>
    <row r="41" spans="1:14" ht="12.95" customHeight="1" x14ac:dyDescent="0.2">
      <c r="A41" s="193">
        <v>8133</v>
      </c>
      <c r="B41" s="178">
        <v>1</v>
      </c>
      <c r="C41" s="179" t="s">
        <v>45</v>
      </c>
      <c r="D41" s="180"/>
      <c r="E41" s="503"/>
      <c r="F41" s="511"/>
      <c r="G41" s="512"/>
      <c r="H41" s="513"/>
      <c r="I41" s="512"/>
      <c r="J41" s="512"/>
      <c r="K41" s="512"/>
      <c r="L41" s="514"/>
      <c r="M41" s="515"/>
      <c r="N41" s="531">
        <f t="shared" si="0"/>
        <v>0</v>
      </c>
    </row>
    <row r="42" spans="1:14" ht="12.95" customHeight="1" x14ac:dyDescent="0.2">
      <c r="A42" s="181"/>
      <c r="B42" s="185">
        <v>2</v>
      </c>
      <c r="C42" s="183" t="s">
        <v>46</v>
      </c>
      <c r="D42" s="184"/>
      <c r="E42" s="510"/>
      <c r="F42" s="511"/>
      <c r="G42" s="512"/>
      <c r="H42" s="513"/>
      <c r="I42" s="512"/>
      <c r="J42" s="512"/>
      <c r="K42" s="512"/>
      <c r="L42" s="514"/>
      <c r="M42" s="515"/>
      <c r="N42" s="516">
        <f t="shared" si="0"/>
        <v>0</v>
      </c>
    </row>
    <row r="43" spans="1:14" ht="12.95" customHeight="1" x14ac:dyDescent="0.2">
      <c r="A43" s="181"/>
      <c r="B43" s="185">
        <v>9</v>
      </c>
      <c r="C43" s="197" t="s">
        <v>33</v>
      </c>
      <c r="D43" s="201"/>
      <c r="E43" s="538"/>
      <c r="F43" s="517"/>
      <c r="G43" s="518"/>
      <c r="H43" s="519"/>
      <c r="I43" s="518"/>
      <c r="J43" s="518"/>
      <c r="K43" s="518"/>
      <c r="L43" s="520"/>
      <c r="M43" s="521"/>
      <c r="N43" s="522">
        <f t="shared" si="0"/>
        <v>0</v>
      </c>
    </row>
    <row r="44" spans="1:14" ht="15" customHeight="1" thickBot="1" x14ac:dyDescent="0.25">
      <c r="A44" s="210">
        <v>8133</v>
      </c>
      <c r="B44" s="215" t="s">
        <v>1174</v>
      </c>
      <c r="C44" s="191" t="s">
        <v>34</v>
      </c>
      <c r="D44" s="213"/>
      <c r="E44" s="564">
        <f t="shared" ref="E44:M44" si="6">SUM(E41:E43)</f>
        <v>0</v>
      </c>
      <c r="F44" s="524">
        <f t="shared" si="6"/>
        <v>0</v>
      </c>
      <c r="G44" s="525">
        <f t="shared" si="6"/>
        <v>0</v>
      </c>
      <c r="H44" s="565">
        <f t="shared" si="6"/>
        <v>0</v>
      </c>
      <c r="I44" s="540">
        <f t="shared" si="6"/>
        <v>0</v>
      </c>
      <c r="J44" s="525">
        <f t="shared" si="6"/>
        <v>0</v>
      </c>
      <c r="K44" s="525">
        <f t="shared" si="6"/>
        <v>0</v>
      </c>
      <c r="L44" s="527">
        <f t="shared" si="6"/>
        <v>0</v>
      </c>
      <c r="M44" s="528">
        <f t="shared" si="6"/>
        <v>0</v>
      </c>
      <c r="N44" s="543">
        <f t="shared" si="0"/>
        <v>0</v>
      </c>
    </row>
    <row r="45" spans="1:14" ht="17.100000000000001" customHeight="1" thickBot="1" x14ac:dyDescent="0.3">
      <c r="A45" s="206">
        <v>813</v>
      </c>
      <c r="B45" s="207" t="s">
        <v>1174</v>
      </c>
      <c r="C45" s="216" t="s">
        <v>47</v>
      </c>
      <c r="D45" s="217"/>
      <c r="E45" s="566">
        <f t="shared" ref="E45:M45" si="7">E37+E38+E39+E40+E44</f>
        <v>0</v>
      </c>
      <c r="F45" s="567">
        <f t="shared" si="7"/>
        <v>0</v>
      </c>
      <c r="G45" s="567">
        <f t="shared" si="7"/>
        <v>0</v>
      </c>
      <c r="H45" s="568">
        <f t="shared" si="7"/>
        <v>0</v>
      </c>
      <c r="I45" s="569">
        <f t="shared" si="7"/>
        <v>0</v>
      </c>
      <c r="J45" s="567">
        <f t="shared" si="7"/>
        <v>0</v>
      </c>
      <c r="K45" s="567">
        <f t="shared" si="7"/>
        <v>0</v>
      </c>
      <c r="L45" s="570">
        <f t="shared" si="7"/>
        <v>0</v>
      </c>
      <c r="M45" s="571">
        <f t="shared" si="7"/>
        <v>0</v>
      </c>
      <c r="N45" s="572">
        <f t="shared" si="0"/>
        <v>0</v>
      </c>
    </row>
    <row r="46" spans="1:14" ht="4.5" customHeight="1" thickBot="1" x14ac:dyDescent="0.25">
      <c r="B46" s="218"/>
      <c r="D46" s="219"/>
      <c r="E46" s="573"/>
      <c r="F46" s="574"/>
      <c r="G46" s="574"/>
      <c r="H46" s="575"/>
      <c r="I46" s="574"/>
      <c r="J46" s="574"/>
      <c r="K46" s="574"/>
      <c r="L46" s="574"/>
      <c r="M46" s="574"/>
      <c r="N46" s="573"/>
    </row>
    <row r="47" spans="1:14" ht="15" customHeight="1" x14ac:dyDescent="0.2">
      <c r="A47" s="190">
        <v>8141</v>
      </c>
      <c r="B47" s="178"/>
      <c r="C47" s="191" t="s">
        <v>48</v>
      </c>
      <c r="D47" s="198"/>
      <c r="E47" s="576"/>
      <c r="F47" s="505"/>
      <c r="G47" s="505"/>
      <c r="H47" s="506"/>
      <c r="I47" s="505"/>
      <c r="J47" s="505"/>
      <c r="K47" s="505"/>
      <c r="L47" s="507"/>
      <c r="M47" s="577"/>
      <c r="N47" s="578">
        <f t="shared" ref="N47:N84" si="8">SUM(E47:M47)-H47</f>
        <v>0</v>
      </c>
    </row>
    <row r="48" spans="1:14" ht="15" customHeight="1" x14ac:dyDescent="0.2">
      <c r="A48" s="220">
        <v>8142</v>
      </c>
      <c r="B48" s="221"/>
      <c r="C48" s="188" t="s">
        <v>49</v>
      </c>
      <c r="D48" s="189"/>
      <c r="E48" s="576"/>
      <c r="F48" s="560"/>
      <c r="G48" s="560"/>
      <c r="H48" s="561"/>
      <c r="I48" s="560"/>
      <c r="J48" s="560"/>
      <c r="K48" s="560"/>
      <c r="L48" s="562"/>
      <c r="M48" s="577"/>
      <c r="N48" s="579">
        <f t="shared" si="8"/>
        <v>0</v>
      </c>
    </row>
    <row r="49" spans="1:14" ht="12.95" customHeight="1" x14ac:dyDescent="0.2">
      <c r="A49" s="181">
        <v>8143</v>
      </c>
      <c r="B49" s="185">
        <v>1</v>
      </c>
      <c r="C49" s="222" t="s">
        <v>50</v>
      </c>
      <c r="D49" s="196"/>
      <c r="E49" s="580"/>
      <c r="F49" s="512"/>
      <c r="G49" s="512"/>
      <c r="H49" s="513"/>
      <c r="I49" s="512"/>
      <c r="J49" s="512"/>
      <c r="K49" s="512"/>
      <c r="L49" s="514"/>
      <c r="M49" s="577"/>
      <c r="N49" s="581">
        <f t="shared" si="8"/>
        <v>0</v>
      </c>
    </row>
    <row r="50" spans="1:14" ht="12.95" customHeight="1" x14ac:dyDescent="0.2">
      <c r="A50" s="181"/>
      <c r="B50" s="185">
        <v>9</v>
      </c>
      <c r="C50" s="223" t="s">
        <v>51</v>
      </c>
      <c r="D50" s="213"/>
      <c r="E50" s="576"/>
      <c r="F50" s="518"/>
      <c r="G50" s="518"/>
      <c r="H50" s="519"/>
      <c r="I50" s="518"/>
      <c r="J50" s="518"/>
      <c r="K50" s="518"/>
      <c r="L50" s="520"/>
      <c r="M50" s="582"/>
      <c r="N50" s="579">
        <f t="shared" si="8"/>
        <v>0</v>
      </c>
    </row>
    <row r="51" spans="1:14" ht="15" customHeight="1" x14ac:dyDescent="0.2">
      <c r="A51" s="186">
        <v>8143</v>
      </c>
      <c r="B51" s="187" t="s">
        <v>1174</v>
      </c>
      <c r="C51" s="220" t="s">
        <v>52</v>
      </c>
      <c r="D51" s="224"/>
      <c r="E51" s="583">
        <f t="shared" ref="E51:M51" si="9">SUM(E49:E50)</f>
        <v>0</v>
      </c>
      <c r="F51" s="584">
        <f t="shared" si="9"/>
        <v>0</v>
      </c>
      <c r="G51" s="584">
        <f t="shared" si="9"/>
        <v>0</v>
      </c>
      <c r="H51" s="534">
        <f t="shared" si="9"/>
        <v>0</v>
      </c>
      <c r="I51" s="584">
        <f t="shared" si="9"/>
        <v>0</v>
      </c>
      <c r="J51" s="584">
        <f t="shared" si="9"/>
        <v>0</v>
      </c>
      <c r="K51" s="584">
        <f t="shared" si="9"/>
        <v>0</v>
      </c>
      <c r="L51" s="583">
        <f t="shared" si="9"/>
        <v>0</v>
      </c>
      <c r="M51" s="585">
        <f t="shared" si="9"/>
        <v>0</v>
      </c>
      <c r="N51" s="586">
        <f t="shared" si="8"/>
        <v>0</v>
      </c>
    </row>
    <row r="52" spans="1:14" ht="12.95" customHeight="1" x14ac:dyDescent="0.2">
      <c r="A52" s="181">
        <v>8144</v>
      </c>
      <c r="B52" s="185">
        <v>1</v>
      </c>
      <c r="C52" s="124" t="s">
        <v>108</v>
      </c>
      <c r="D52" s="225"/>
      <c r="E52" s="587"/>
      <c r="F52" s="588"/>
      <c r="G52" s="588"/>
      <c r="H52" s="589"/>
      <c r="I52" s="588"/>
      <c r="J52" s="588"/>
      <c r="K52" s="588"/>
      <c r="L52" s="590"/>
      <c r="M52" s="591"/>
      <c r="N52" s="592">
        <f t="shared" si="8"/>
        <v>0</v>
      </c>
    </row>
    <row r="53" spans="1:14" ht="12.95" customHeight="1" x14ac:dyDescent="0.2">
      <c r="A53" s="210"/>
      <c r="B53" s="185">
        <v>2</v>
      </c>
      <c r="C53" s="124" t="s">
        <v>109</v>
      </c>
      <c r="D53" s="225"/>
      <c r="E53" s="587"/>
      <c r="F53" s="588"/>
      <c r="G53" s="588"/>
      <c r="H53" s="589"/>
      <c r="I53" s="588"/>
      <c r="J53" s="588"/>
      <c r="K53" s="588"/>
      <c r="L53" s="590"/>
      <c r="M53" s="591"/>
      <c r="N53" s="592">
        <f t="shared" si="8"/>
        <v>0</v>
      </c>
    </row>
    <row r="54" spans="1:14" ht="15" customHeight="1" x14ac:dyDescent="0.2">
      <c r="A54" s="186">
        <v>8144</v>
      </c>
      <c r="B54" s="187" t="s">
        <v>1174</v>
      </c>
      <c r="C54" s="220" t="s">
        <v>110</v>
      </c>
      <c r="D54" s="224"/>
      <c r="E54" s="593">
        <f t="shared" ref="E54:M54" si="10">SUM(E52:E53)</f>
        <v>0</v>
      </c>
      <c r="F54" s="594">
        <f t="shared" si="10"/>
        <v>0</v>
      </c>
      <c r="G54" s="594">
        <f t="shared" si="10"/>
        <v>0</v>
      </c>
      <c r="H54" s="534">
        <f t="shared" si="10"/>
        <v>0</v>
      </c>
      <c r="I54" s="594">
        <f t="shared" si="10"/>
        <v>0</v>
      </c>
      <c r="J54" s="594">
        <f t="shared" si="10"/>
        <v>0</v>
      </c>
      <c r="K54" s="594">
        <f t="shared" si="10"/>
        <v>0</v>
      </c>
      <c r="L54" s="595">
        <f t="shared" si="10"/>
        <v>0</v>
      </c>
      <c r="M54" s="596">
        <f t="shared" si="10"/>
        <v>0</v>
      </c>
      <c r="N54" s="597">
        <f t="shared" si="8"/>
        <v>0</v>
      </c>
    </row>
    <row r="55" spans="1:14" ht="12.95" customHeight="1" x14ac:dyDescent="0.2">
      <c r="A55" s="181">
        <v>8145</v>
      </c>
      <c r="B55" s="185">
        <v>1</v>
      </c>
      <c r="C55" s="179" t="s">
        <v>111</v>
      </c>
      <c r="D55" s="225"/>
      <c r="E55" s="587"/>
      <c r="F55" s="588"/>
      <c r="G55" s="588"/>
      <c r="H55" s="589"/>
      <c r="I55" s="588"/>
      <c r="J55" s="588"/>
      <c r="K55" s="588"/>
      <c r="L55" s="590"/>
      <c r="M55" s="591"/>
      <c r="N55" s="592">
        <f t="shared" si="8"/>
        <v>0</v>
      </c>
    </row>
    <row r="56" spans="1:14" ht="12.95" customHeight="1" x14ac:dyDescent="0.2">
      <c r="A56" s="210"/>
      <c r="B56" s="185">
        <v>2</v>
      </c>
      <c r="C56" s="183" t="s">
        <v>112</v>
      </c>
      <c r="D56" s="225"/>
      <c r="E56" s="587"/>
      <c r="F56" s="588"/>
      <c r="G56" s="588"/>
      <c r="H56" s="589"/>
      <c r="I56" s="588"/>
      <c r="J56" s="588"/>
      <c r="K56" s="588"/>
      <c r="L56" s="590"/>
      <c r="M56" s="591"/>
      <c r="N56" s="592">
        <f t="shared" si="8"/>
        <v>0</v>
      </c>
    </row>
    <row r="57" spans="1:14" ht="15" customHeight="1" x14ac:dyDescent="0.2">
      <c r="A57" s="186">
        <v>8145</v>
      </c>
      <c r="B57" s="187" t="s">
        <v>1174</v>
      </c>
      <c r="C57" s="220" t="s">
        <v>113</v>
      </c>
      <c r="D57" s="224"/>
      <c r="E57" s="593">
        <f t="shared" ref="E57:M57" si="11">SUM(E55:E56)</f>
        <v>0</v>
      </c>
      <c r="F57" s="594">
        <f t="shared" si="11"/>
        <v>0</v>
      </c>
      <c r="G57" s="594">
        <f t="shared" si="11"/>
        <v>0</v>
      </c>
      <c r="H57" s="534">
        <f t="shared" si="11"/>
        <v>0</v>
      </c>
      <c r="I57" s="594">
        <f t="shared" si="11"/>
        <v>0</v>
      </c>
      <c r="J57" s="594">
        <f t="shared" si="11"/>
        <v>0</v>
      </c>
      <c r="K57" s="594">
        <f t="shared" si="11"/>
        <v>0</v>
      </c>
      <c r="L57" s="595">
        <f t="shared" si="11"/>
        <v>0</v>
      </c>
      <c r="M57" s="596">
        <f t="shared" si="11"/>
        <v>0</v>
      </c>
      <c r="N57" s="597">
        <f t="shared" si="8"/>
        <v>0</v>
      </c>
    </row>
    <row r="58" spans="1:14" ht="12.95" customHeight="1" x14ac:dyDescent="0.2">
      <c r="A58" s="181">
        <v>8146</v>
      </c>
      <c r="B58" s="185">
        <v>1</v>
      </c>
      <c r="C58" s="179" t="s">
        <v>114</v>
      </c>
      <c r="D58" s="225"/>
      <c r="E58" s="587"/>
      <c r="F58" s="588"/>
      <c r="G58" s="588"/>
      <c r="H58" s="589"/>
      <c r="I58" s="588"/>
      <c r="J58" s="588"/>
      <c r="K58" s="588"/>
      <c r="L58" s="590"/>
      <c r="M58" s="591"/>
      <c r="N58" s="592">
        <f t="shared" si="8"/>
        <v>0</v>
      </c>
    </row>
    <row r="59" spans="1:14" ht="12.95" customHeight="1" x14ac:dyDescent="0.2">
      <c r="A59" s="210"/>
      <c r="B59" s="185">
        <v>2</v>
      </c>
      <c r="C59" s="183" t="s">
        <v>115</v>
      </c>
      <c r="D59" s="225"/>
      <c r="E59" s="587"/>
      <c r="F59" s="588"/>
      <c r="G59" s="588"/>
      <c r="H59" s="589"/>
      <c r="I59" s="588"/>
      <c r="J59" s="588"/>
      <c r="K59" s="588"/>
      <c r="L59" s="590"/>
      <c r="M59" s="591"/>
      <c r="N59" s="592">
        <f t="shared" si="8"/>
        <v>0</v>
      </c>
    </row>
    <row r="60" spans="1:14" ht="15" customHeight="1" x14ac:dyDescent="0.2">
      <c r="A60" s="186">
        <v>8146</v>
      </c>
      <c r="B60" s="187" t="s">
        <v>1174</v>
      </c>
      <c r="C60" s="190" t="s">
        <v>116</v>
      </c>
      <c r="D60" s="226"/>
      <c r="E60" s="593">
        <f t="shared" ref="E60:M60" si="12">SUM(E58:E59)</f>
        <v>0</v>
      </c>
      <c r="F60" s="594">
        <f t="shared" si="12"/>
        <v>0</v>
      </c>
      <c r="G60" s="594">
        <f t="shared" si="12"/>
        <v>0</v>
      </c>
      <c r="H60" s="534">
        <f t="shared" si="12"/>
        <v>0</v>
      </c>
      <c r="I60" s="594">
        <f t="shared" si="12"/>
        <v>0</v>
      </c>
      <c r="J60" s="594">
        <f t="shared" si="12"/>
        <v>0</v>
      </c>
      <c r="K60" s="594">
        <f t="shared" si="12"/>
        <v>0</v>
      </c>
      <c r="L60" s="595">
        <f t="shared" si="12"/>
        <v>0</v>
      </c>
      <c r="M60" s="598">
        <f t="shared" si="12"/>
        <v>0</v>
      </c>
      <c r="N60" s="597">
        <f t="shared" si="8"/>
        <v>0</v>
      </c>
    </row>
    <row r="61" spans="1:14" ht="12.95" customHeight="1" x14ac:dyDescent="0.2">
      <c r="A61" s="181">
        <v>8147</v>
      </c>
      <c r="B61" s="185">
        <v>1</v>
      </c>
      <c r="C61" s="179" t="s">
        <v>117</v>
      </c>
      <c r="D61" s="227"/>
      <c r="E61" s="587"/>
      <c r="F61" s="588"/>
      <c r="G61" s="588"/>
      <c r="H61" s="589"/>
      <c r="I61" s="588"/>
      <c r="J61" s="588"/>
      <c r="K61" s="588"/>
      <c r="L61" s="590"/>
      <c r="M61" s="599"/>
      <c r="N61" s="592">
        <f t="shared" si="8"/>
        <v>0</v>
      </c>
    </row>
    <row r="62" spans="1:14" ht="12.95" customHeight="1" x14ac:dyDescent="0.2">
      <c r="A62" s="210"/>
      <c r="B62" s="185">
        <v>2</v>
      </c>
      <c r="C62" s="183" t="s">
        <v>118</v>
      </c>
      <c r="D62" s="225"/>
      <c r="E62" s="587"/>
      <c r="F62" s="588"/>
      <c r="G62" s="588"/>
      <c r="H62" s="589"/>
      <c r="I62" s="588"/>
      <c r="J62" s="588"/>
      <c r="K62" s="588"/>
      <c r="L62" s="590"/>
      <c r="M62" s="591"/>
      <c r="N62" s="592">
        <f t="shared" si="8"/>
        <v>0</v>
      </c>
    </row>
    <row r="63" spans="1:14" ht="12.95" customHeight="1" x14ac:dyDescent="0.2">
      <c r="A63" s="210"/>
      <c r="B63" s="185">
        <v>3</v>
      </c>
      <c r="C63" s="183" t="s">
        <v>119</v>
      </c>
      <c r="D63" s="225"/>
      <c r="E63" s="587"/>
      <c r="F63" s="588"/>
      <c r="G63" s="588"/>
      <c r="H63" s="589"/>
      <c r="I63" s="588"/>
      <c r="J63" s="588"/>
      <c r="K63" s="588"/>
      <c r="L63" s="590"/>
      <c r="M63" s="591"/>
      <c r="N63" s="592">
        <f t="shared" si="8"/>
        <v>0</v>
      </c>
    </row>
    <row r="64" spans="1:14" ht="12.95" customHeight="1" x14ac:dyDescent="0.2">
      <c r="A64" s="210"/>
      <c r="B64" s="185">
        <v>9</v>
      </c>
      <c r="C64" s="197" t="s">
        <v>120</v>
      </c>
      <c r="D64" s="228"/>
      <c r="E64" s="600"/>
      <c r="F64" s="601"/>
      <c r="G64" s="601"/>
      <c r="H64" s="602"/>
      <c r="I64" s="601"/>
      <c r="J64" s="601"/>
      <c r="K64" s="601"/>
      <c r="L64" s="603"/>
      <c r="M64" s="604"/>
      <c r="N64" s="605">
        <f t="shared" si="8"/>
        <v>0</v>
      </c>
    </row>
    <row r="65" spans="1:14" ht="15" customHeight="1" x14ac:dyDescent="0.2">
      <c r="A65" s="186">
        <v>8147</v>
      </c>
      <c r="B65" s="187" t="s">
        <v>1174</v>
      </c>
      <c r="C65" s="188" t="s">
        <v>121</v>
      </c>
      <c r="D65" s="224"/>
      <c r="E65" s="583">
        <f t="shared" ref="E65:M65" si="13">SUM(E61:E64)</f>
        <v>0</v>
      </c>
      <c r="F65" s="606">
        <f t="shared" si="13"/>
        <v>0</v>
      </c>
      <c r="G65" s="606">
        <f t="shared" si="13"/>
        <v>0</v>
      </c>
      <c r="H65" s="534">
        <f t="shared" si="13"/>
        <v>0</v>
      </c>
      <c r="I65" s="606">
        <f t="shared" si="13"/>
        <v>0</v>
      </c>
      <c r="J65" s="606">
        <f t="shared" si="13"/>
        <v>0</v>
      </c>
      <c r="K65" s="606">
        <f t="shared" si="13"/>
        <v>0</v>
      </c>
      <c r="L65" s="607">
        <f t="shared" si="13"/>
        <v>0</v>
      </c>
      <c r="M65" s="596">
        <f t="shared" si="13"/>
        <v>0</v>
      </c>
      <c r="N65" s="586">
        <f t="shared" si="8"/>
        <v>0</v>
      </c>
    </row>
    <row r="66" spans="1:14" ht="12.95" customHeight="1" x14ac:dyDescent="0.2">
      <c r="A66" s="229">
        <v>8148</v>
      </c>
      <c r="B66" s="230">
        <v>1</v>
      </c>
      <c r="C66" s="179" t="s">
        <v>122</v>
      </c>
      <c r="D66" s="227"/>
      <c r="E66" s="587"/>
      <c r="F66" s="588"/>
      <c r="G66" s="588"/>
      <c r="H66" s="589"/>
      <c r="I66" s="588"/>
      <c r="J66" s="588"/>
      <c r="K66" s="588"/>
      <c r="L66" s="590"/>
      <c r="M66" s="599"/>
      <c r="N66" s="592">
        <f t="shared" si="8"/>
        <v>0</v>
      </c>
    </row>
    <row r="67" spans="1:14" ht="12.95" customHeight="1" x14ac:dyDescent="0.2">
      <c r="A67" s="229"/>
      <c r="B67" s="230">
        <v>2</v>
      </c>
      <c r="C67" s="183" t="s">
        <v>123</v>
      </c>
      <c r="D67" s="225"/>
      <c r="E67" s="587"/>
      <c r="F67" s="588"/>
      <c r="G67" s="588"/>
      <c r="H67" s="589"/>
      <c r="I67" s="588"/>
      <c r="J67" s="588"/>
      <c r="K67" s="588"/>
      <c r="L67" s="590"/>
      <c r="M67" s="591"/>
      <c r="N67" s="592">
        <f t="shared" si="8"/>
        <v>0</v>
      </c>
    </row>
    <row r="68" spans="1:14" ht="12.95" customHeight="1" x14ac:dyDescent="0.2">
      <c r="A68" s="229"/>
      <c r="B68" s="230">
        <v>3</v>
      </c>
      <c r="C68" s="183" t="s">
        <v>124</v>
      </c>
      <c r="D68" s="225"/>
      <c r="E68" s="587"/>
      <c r="F68" s="588"/>
      <c r="G68" s="588"/>
      <c r="H68" s="589"/>
      <c r="I68" s="588"/>
      <c r="J68" s="588"/>
      <c r="K68" s="588"/>
      <c r="L68" s="590"/>
      <c r="M68" s="591"/>
      <c r="N68" s="592">
        <f t="shared" si="8"/>
        <v>0</v>
      </c>
    </row>
    <row r="69" spans="1:14" ht="15" customHeight="1" x14ac:dyDescent="0.2">
      <c r="A69" s="186">
        <v>8148</v>
      </c>
      <c r="B69" s="231" t="s">
        <v>1174</v>
      </c>
      <c r="C69" s="188" t="s">
        <v>125</v>
      </c>
      <c r="D69" s="189"/>
      <c r="E69" s="608">
        <f t="shared" ref="E69:M69" si="14">SUM(E66:E68)</f>
        <v>0</v>
      </c>
      <c r="F69" s="533">
        <f t="shared" si="14"/>
        <v>0</v>
      </c>
      <c r="G69" s="533">
        <f t="shared" si="14"/>
        <v>0</v>
      </c>
      <c r="H69" s="534">
        <f t="shared" si="14"/>
        <v>0</v>
      </c>
      <c r="I69" s="533">
        <f t="shared" si="14"/>
        <v>0</v>
      </c>
      <c r="J69" s="533">
        <f t="shared" si="14"/>
        <v>0</v>
      </c>
      <c r="K69" s="533">
        <f t="shared" si="14"/>
        <v>0</v>
      </c>
      <c r="L69" s="535">
        <f t="shared" si="14"/>
        <v>0</v>
      </c>
      <c r="M69" s="609">
        <f t="shared" si="14"/>
        <v>0</v>
      </c>
      <c r="N69" s="610">
        <f t="shared" si="8"/>
        <v>0</v>
      </c>
    </row>
    <row r="70" spans="1:14" ht="12.95" customHeight="1" x14ac:dyDescent="0.2">
      <c r="A70" s="193">
        <v>8149</v>
      </c>
      <c r="B70" s="178">
        <v>1</v>
      </c>
      <c r="C70" s="179" t="s">
        <v>126</v>
      </c>
      <c r="D70" s="180"/>
      <c r="E70" s="580"/>
      <c r="F70" s="512"/>
      <c r="G70" s="512"/>
      <c r="H70" s="513"/>
      <c r="I70" s="512"/>
      <c r="J70" s="512"/>
      <c r="K70" s="512"/>
      <c r="L70" s="514"/>
      <c r="M70" s="577"/>
      <c r="N70" s="581">
        <f t="shared" si="8"/>
        <v>0</v>
      </c>
    </row>
    <row r="71" spans="1:14" ht="12.95" customHeight="1" x14ac:dyDescent="0.2">
      <c r="A71" s="181"/>
      <c r="B71" s="182">
        <v>2</v>
      </c>
      <c r="C71" s="183" t="s">
        <v>127</v>
      </c>
      <c r="D71" s="184"/>
      <c r="E71" s="580"/>
      <c r="F71" s="512"/>
      <c r="G71" s="512"/>
      <c r="H71" s="513"/>
      <c r="I71" s="512"/>
      <c r="J71" s="512"/>
      <c r="K71" s="512"/>
      <c r="L71" s="514"/>
      <c r="M71" s="611"/>
      <c r="N71" s="581">
        <f t="shared" si="8"/>
        <v>0</v>
      </c>
    </row>
    <row r="72" spans="1:14" ht="12.95" customHeight="1" x14ac:dyDescent="0.2">
      <c r="A72" s="181"/>
      <c r="B72" s="182">
        <v>9</v>
      </c>
      <c r="C72" s="197" t="s">
        <v>571</v>
      </c>
      <c r="D72" s="201"/>
      <c r="E72" s="576"/>
      <c r="F72" s="518"/>
      <c r="G72" s="518"/>
      <c r="H72" s="519"/>
      <c r="I72" s="518"/>
      <c r="J72" s="518"/>
      <c r="K72" s="518"/>
      <c r="L72" s="520"/>
      <c r="M72" s="582"/>
      <c r="N72" s="579">
        <f t="shared" si="8"/>
        <v>0</v>
      </c>
    </row>
    <row r="73" spans="1:14" ht="15" customHeight="1" x14ac:dyDescent="0.2">
      <c r="A73" s="186">
        <v>8149</v>
      </c>
      <c r="B73" s="187" t="s">
        <v>1174</v>
      </c>
      <c r="C73" s="191" t="s">
        <v>572</v>
      </c>
      <c r="D73" s="213"/>
      <c r="E73" s="527">
        <f t="shared" ref="E73:M73" si="15">SUM(E70:E72)</f>
        <v>0</v>
      </c>
      <c r="F73" s="525">
        <f t="shared" si="15"/>
        <v>0</v>
      </c>
      <c r="G73" s="525">
        <f t="shared" si="15"/>
        <v>0</v>
      </c>
      <c r="H73" s="534">
        <f t="shared" si="15"/>
        <v>0</v>
      </c>
      <c r="I73" s="525">
        <f t="shared" si="15"/>
        <v>0</v>
      </c>
      <c r="J73" s="525">
        <f t="shared" si="15"/>
        <v>0</v>
      </c>
      <c r="K73" s="525">
        <f t="shared" si="15"/>
        <v>0</v>
      </c>
      <c r="L73" s="527">
        <f t="shared" si="15"/>
        <v>0</v>
      </c>
      <c r="M73" s="528">
        <f t="shared" si="15"/>
        <v>0</v>
      </c>
      <c r="N73" s="529">
        <f t="shared" si="8"/>
        <v>0</v>
      </c>
    </row>
    <row r="74" spans="1:14" ht="12.95" customHeight="1" x14ac:dyDescent="0.2">
      <c r="A74" s="181">
        <v>8151</v>
      </c>
      <c r="B74" s="185">
        <v>1</v>
      </c>
      <c r="C74" s="179" t="s">
        <v>130</v>
      </c>
      <c r="D74" s="227"/>
      <c r="E74" s="587"/>
      <c r="F74" s="588"/>
      <c r="G74" s="588"/>
      <c r="H74" s="589"/>
      <c r="I74" s="588"/>
      <c r="J74" s="588"/>
      <c r="K74" s="588"/>
      <c r="L74" s="590"/>
      <c r="M74" s="599"/>
      <c r="N74" s="592">
        <f t="shared" si="8"/>
        <v>0</v>
      </c>
    </row>
    <row r="75" spans="1:14" ht="12.95" customHeight="1" x14ac:dyDescent="0.2">
      <c r="A75" s="210"/>
      <c r="B75" s="185">
        <v>2</v>
      </c>
      <c r="C75" s="183" t="s">
        <v>131</v>
      </c>
      <c r="D75" s="225"/>
      <c r="E75" s="587"/>
      <c r="F75" s="588"/>
      <c r="G75" s="588"/>
      <c r="H75" s="589"/>
      <c r="I75" s="588"/>
      <c r="J75" s="588"/>
      <c r="K75" s="588"/>
      <c r="L75" s="590"/>
      <c r="M75" s="591"/>
      <c r="N75" s="592">
        <f t="shared" si="8"/>
        <v>0</v>
      </c>
    </row>
    <row r="76" spans="1:14" ht="12.95" customHeight="1" x14ac:dyDescent="0.2">
      <c r="A76" s="210"/>
      <c r="B76" s="185">
        <v>3</v>
      </c>
      <c r="C76" s="183" t="s">
        <v>132</v>
      </c>
      <c r="D76" s="225"/>
      <c r="E76" s="587"/>
      <c r="F76" s="588"/>
      <c r="G76" s="588"/>
      <c r="H76" s="589"/>
      <c r="I76" s="588"/>
      <c r="J76" s="588"/>
      <c r="K76" s="588"/>
      <c r="L76" s="590"/>
      <c r="M76" s="591"/>
      <c r="N76" s="592">
        <f t="shared" si="8"/>
        <v>0</v>
      </c>
    </row>
    <row r="77" spans="1:14" ht="12.95" customHeight="1" x14ac:dyDescent="0.2">
      <c r="A77" s="210"/>
      <c r="B77" s="185">
        <v>4</v>
      </c>
      <c r="C77" s="232" t="s">
        <v>133</v>
      </c>
      <c r="D77" s="225"/>
      <c r="E77" s="587"/>
      <c r="F77" s="588"/>
      <c r="G77" s="588"/>
      <c r="H77" s="589"/>
      <c r="I77" s="588"/>
      <c r="J77" s="588"/>
      <c r="K77" s="588"/>
      <c r="L77" s="590"/>
      <c r="M77" s="591"/>
      <c r="N77" s="592">
        <f t="shared" si="8"/>
        <v>0</v>
      </c>
    </row>
    <row r="78" spans="1:14" ht="12.95" customHeight="1" x14ac:dyDescent="0.2">
      <c r="A78" s="210"/>
      <c r="B78" s="185">
        <v>5</v>
      </c>
      <c r="C78" s="232" t="s">
        <v>134</v>
      </c>
      <c r="D78" s="225"/>
      <c r="E78" s="587"/>
      <c r="F78" s="588"/>
      <c r="G78" s="588"/>
      <c r="H78" s="589"/>
      <c r="I78" s="588"/>
      <c r="J78" s="588"/>
      <c r="K78" s="588"/>
      <c r="L78" s="590"/>
      <c r="M78" s="591"/>
      <c r="N78" s="592">
        <f t="shared" si="8"/>
        <v>0</v>
      </c>
    </row>
    <row r="79" spans="1:14" ht="12.95" customHeight="1" x14ac:dyDescent="0.2">
      <c r="A79" s="210"/>
      <c r="B79" s="185">
        <v>9</v>
      </c>
      <c r="C79" s="197" t="s">
        <v>135</v>
      </c>
      <c r="D79" s="233"/>
      <c r="E79" s="600"/>
      <c r="F79" s="601"/>
      <c r="G79" s="601"/>
      <c r="H79" s="602"/>
      <c r="I79" s="601"/>
      <c r="J79" s="601"/>
      <c r="K79" s="601"/>
      <c r="L79" s="603"/>
      <c r="M79" s="604"/>
      <c r="N79" s="605">
        <f t="shared" si="8"/>
        <v>0</v>
      </c>
    </row>
    <row r="80" spans="1:14" ht="15" customHeight="1" x14ac:dyDescent="0.2">
      <c r="A80" s="186">
        <v>8151</v>
      </c>
      <c r="B80" s="187" t="s">
        <v>1174</v>
      </c>
      <c r="C80" s="191" t="s">
        <v>136</v>
      </c>
      <c r="D80" s="226"/>
      <c r="E80" s="583">
        <f t="shared" ref="E80:M80" si="16">SUM(E74:E79)</f>
        <v>0</v>
      </c>
      <c r="F80" s="606">
        <f t="shared" si="16"/>
        <v>0</v>
      </c>
      <c r="G80" s="606">
        <f t="shared" si="16"/>
        <v>0</v>
      </c>
      <c r="H80" s="534">
        <f t="shared" si="16"/>
        <v>0</v>
      </c>
      <c r="I80" s="606">
        <f t="shared" si="16"/>
        <v>0</v>
      </c>
      <c r="J80" s="606">
        <f t="shared" si="16"/>
        <v>0</v>
      </c>
      <c r="K80" s="606">
        <f t="shared" si="16"/>
        <v>0</v>
      </c>
      <c r="L80" s="607">
        <f t="shared" si="16"/>
        <v>0</v>
      </c>
      <c r="M80" s="596">
        <f t="shared" si="16"/>
        <v>0</v>
      </c>
      <c r="N80" s="586">
        <f t="shared" si="8"/>
        <v>0</v>
      </c>
    </row>
    <row r="81" spans="1:14" ht="12.95" customHeight="1" x14ac:dyDescent="0.2">
      <c r="A81" s="181">
        <v>8152</v>
      </c>
      <c r="B81" s="185">
        <v>1</v>
      </c>
      <c r="C81" s="179" t="s">
        <v>137</v>
      </c>
      <c r="D81" s="227"/>
      <c r="E81" s="587"/>
      <c r="F81" s="588"/>
      <c r="G81" s="588"/>
      <c r="H81" s="589"/>
      <c r="I81" s="588"/>
      <c r="J81" s="588"/>
      <c r="K81" s="588"/>
      <c r="L81" s="590"/>
      <c r="M81" s="599"/>
      <c r="N81" s="592">
        <f t="shared" si="8"/>
        <v>0</v>
      </c>
    </row>
    <row r="82" spans="1:14" ht="12.95" customHeight="1" x14ac:dyDescent="0.2">
      <c r="A82" s="210"/>
      <c r="B82" s="185">
        <v>9</v>
      </c>
      <c r="C82" s="234" t="s">
        <v>138</v>
      </c>
      <c r="D82" s="233"/>
      <c r="E82" s="612"/>
      <c r="F82" s="613"/>
      <c r="G82" s="613"/>
      <c r="H82" s="614"/>
      <c r="I82" s="613"/>
      <c r="J82" s="613"/>
      <c r="K82" s="613"/>
      <c r="L82" s="615"/>
      <c r="M82" s="616"/>
      <c r="N82" s="617">
        <f t="shared" si="8"/>
        <v>0</v>
      </c>
    </row>
    <row r="83" spans="1:14" ht="15" customHeight="1" x14ac:dyDescent="0.2">
      <c r="A83" s="186">
        <v>8152</v>
      </c>
      <c r="B83" s="187" t="s">
        <v>1174</v>
      </c>
      <c r="C83" s="188" t="s">
        <v>139</v>
      </c>
      <c r="D83" s="224"/>
      <c r="E83" s="593">
        <f t="shared" ref="E83:M83" si="17">SUM(E81:E82)</f>
        <v>0</v>
      </c>
      <c r="F83" s="594">
        <f t="shared" si="17"/>
        <v>0</v>
      </c>
      <c r="G83" s="594">
        <f t="shared" si="17"/>
        <v>0</v>
      </c>
      <c r="H83" s="534">
        <f t="shared" si="17"/>
        <v>0</v>
      </c>
      <c r="I83" s="594">
        <f t="shared" si="17"/>
        <v>0</v>
      </c>
      <c r="J83" s="594">
        <f t="shared" si="17"/>
        <v>0</v>
      </c>
      <c r="K83" s="594">
        <f t="shared" si="17"/>
        <v>0</v>
      </c>
      <c r="L83" s="595">
        <f t="shared" si="17"/>
        <v>0</v>
      </c>
      <c r="M83" s="596">
        <f t="shared" si="17"/>
        <v>0</v>
      </c>
      <c r="N83" s="597">
        <f t="shared" si="8"/>
        <v>0</v>
      </c>
    </row>
    <row r="84" spans="1:14" ht="15" customHeight="1" thickBot="1" x14ac:dyDescent="0.25">
      <c r="A84" s="186">
        <v>8159</v>
      </c>
      <c r="B84" s="187"/>
      <c r="C84" s="188" t="s">
        <v>140</v>
      </c>
      <c r="D84" s="224"/>
      <c r="E84" s="600"/>
      <c r="F84" s="601"/>
      <c r="G84" s="601"/>
      <c r="H84" s="602"/>
      <c r="I84" s="601"/>
      <c r="J84" s="601"/>
      <c r="K84" s="601"/>
      <c r="L84" s="603"/>
      <c r="M84" s="618"/>
      <c r="N84" s="605">
        <f t="shared" si="8"/>
        <v>0</v>
      </c>
    </row>
    <row r="85" spans="1:14" ht="18" customHeight="1" thickBot="1" x14ac:dyDescent="0.3">
      <c r="A85" s="206">
        <v>819</v>
      </c>
      <c r="B85" s="207" t="s">
        <v>1174</v>
      </c>
      <c r="C85" s="216" t="s">
        <v>35</v>
      </c>
      <c r="D85" s="217"/>
      <c r="E85" s="566">
        <f t="shared" ref="E85:N85" si="18">E84+E83+E80+E73+E69+E65+E60+E57+E54+E51+E48+E47</f>
        <v>0</v>
      </c>
      <c r="F85" s="619">
        <f t="shared" si="18"/>
        <v>0</v>
      </c>
      <c r="G85" s="567">
        <f t="shared" si="18"/>
        <v>0</v>
      </c>
      <c r="H85" s="567">
        <f t="shared" si="18"/>
        <v>0</v>
      </c>
      <c r="I85" s="567">
        <f t="shared" si="18"/>
        <v>0</v>
      </c>
      <c r="J85" s="567">
        <f t="shared" si="18"/>
        <v>0</v>
      </c>
      <c r="K85" s="567">
        <f t="shared" si="18"/>
        <v>0</v>
      </c>
      <c r="L85" s="566">
        <f t="shared" si="18"/>
        <v>0</v>
      </c>
      <c r="M85" s="620">
        <f t="shared" si="18"/>
        <v>0</v>
      </c>
      <c r="N85" s="572">
        <f t="shared" si="18"/>
        <v>0</v>
      </c>
    </row>
    <row r="86" spans="1:14" ht="25.5" customHeight="1" x14ac:dyDescent="0.2">
      <c r="E86" s="239" t="str">
        <f>IF(E85-E45=0," ","Chyba bilance")</f>
        <v xml:space="preserve"> </v>
      </c>
      <c r="F86" s="239" t="str">
        <f t="shared" ref="F86:N86" si="19">IF(F85-F45=0," ","Chyba bilance")</f>
        <v xml:space="preserve"> </v>
      </c>
      <c r="G86" s="239" t="str">
        <f t="shared" si="19"/>
        <v xml:space="preserve"> </v>
      </c>
      <c r="H86" s="239" t="str">
        <f t="shared" si="19"/>
        <v xml:space="preserve"> </v>
      </c>
      <c r="I86" s="239" t="str">
        <f t="shared" si="19"/>
        <v xml:space="preserve"> </v>
      </c>
      <c r="J86" s="239" t="str">
        <f t="shared" si="19"/>
        <v xml:space="preserve"> </v>
      </c>
      <c r="K86" s="239" t="str">
        <f t="shared" si="19"/>
        <v xml:space="preserve"> </v>
      </c>
      <c r="L86" s="239" t="str">
        <f t="shared" si="19"/>
        <v xml:space="preserve"> </v>
      </c>
      <c r="M86" s="239" t="str">
        <f t="shared" si="19"/>
        <v xml:space="preserve"> </v>
      </c>
      <c r="N86" s="239" t="str">
        <f t="shared" si="19"/>
        <v xml:space="preserve"> </v>
      </c>
    </row>
  </sheetData>
  <sheetProtection password="CC61" sheet="1" objects="1" scenarios="1"/>
  <mergeCells count="1">
    <mergeCell ref="M1:N1"/>
  </mergeCells>
  <phoneticPr fontId="15" type="noConversion"/>
  <dataValidations count="1">
    <dataValidation type="whole" operator="equal" allowBlank="1" showInputMessage="1" showErrorMessage="1" errorTitle="Chyby bilance" error="Nesoulad mezi zdroji a potřebami_x000a_" sqref="E88">
      <formula1>0</formula1>
    </dataValidation>
  </dataValidations>
  <printOptions horizontalCentered="1" gridLinesSet="0"/>
  <pageMargins left="0.59" right="0.31496062992125984" top="0.63" bottom="0.31496062992125984" header="0.25" footer="0.23622047244094491"/>
  <pageSetup paperSize="9" scale="65" orientation="portrait" horizontalDpi="180" verticalDpi="180" r:id="rId1"/>
  <headerFooter alignWithMargins="0">
    <oddHeader>&amp;RPříloha č.2 k čj. 113/5 095/2000</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syncVertical="1" syncRef="E1" transitionEvaluation="1" codeName="List9"/>
  <dimension ref="A1:AE84"/>
  <sheetViews>
    <sheetView showGridLines="0" showZeros="0" topLeftCell="E1" workbookViewId="0">
      <selection activeCell="M1" sqref="M1:N1"/>
    </sheetView>
  </sheetViews>
  <sheetFormatPr defaultColWidth="12.5703125" defaultRowHeight="15.75" x14ac:dyDescent="0.25"/>
  <cols>
    <col min="1" max="1" width="6.140625" style="410" customWidth="1"/>
    <col min="2" max="2" width="3.5703125" style="410" customWidth="1"/>
    <col min="3" max="3" width="25.7109375" style="410" customWidth="1"/>
    <col min="4" max="4" width="20.7109375" style="410" customWidth="1"/>
    <col min="5" max="13" width="8.7109375" style="410" customWidth="1"/>
    <col min="14" max="14" width="9.7109375" style="410" customWidth="1"/>
    <col min="15" max="23" width="13.85546875" style="410" hidden="1" customWidth="1"/>
    <col min="24" max="16384" width="12.5703125" style="410"/>
  </cols>
  <sheetData>
    <row r="1" spans="1:23" s="409" customFormat="1" ht="42.75" customHeight="1" x14ac:dyDescent="0.35">
      <c r="A1" s="403" t="s">
        <v>741</v>
      </c>
      <c r="B1" s="404"/>
      <c r="C1" s="405" t="s">
        <v>53</v>
      </c>
      <c r="D1" s="406"/>
      <c r="E1" s="143"/>
      <c r="F1" s="407"/>
      <c r="G1" s="407"/>
      <c r="H1" s="407"/>
      <c r="I1" s="407"/>
      <c r="J1" s="408"/>
      <c r="K1" s="149" t="s">
        <v>298</v>
      </c>
      <c r="L1" s="148"/>
      <c r="M1" s="1084">
        <v>2000</v>
      </c>
      <c r="N1" s="1085"/>
    </row>
    <row r="2" spans="1:23" ht="6.95" customHeight="1" thickBot="1" x14ac:dyDescent="0.3">
      <c r="A2" s="162"/>
      <c r="B2" s="163"/>
      <c r="C2" s="162"/>
      <c r="D2" s="162"/>
      <c r="E2" s="163"/>
      <c r="F2" s="163"/>
      <c r="G2" s="163"/>
      <c r="H2" s="163"/>
      <c r="I2" s="163"/>
      <c r="J2" s="163"/>
      <c r="K2" s="163"/>
      <c r="L2" s="163"/>
      <c r="M2" s="166"/>
    </row>
    <row r="3" spans="1:23" ht="15.75" customHeight="1" thickTop="1" x14ac:dyDescent="0.25">
      <c r="A3" s="4" t="s">
        <v>665</v>
      </c>
      <c r="B3" s="168"/>
      <c r="C3" s="169"/>
      <c r="D3" s="170"/>
      <c r="E3" s="171" t="s">
        <v>1151</v>
      </c>
      <c r="F3" s="172" t="s">
        <v>1152</v>
      </c>
      <c r="G3" s="47" t="s">
        <v>1153</v>
      </c>
      <c r="H3" s="235" t="s">
        <v>31</v>
      </c>
      <c r="I3" s="34" t="s">
        <v>1154</v>
      </c>
      <c r="J3" s="35"/>
      <c r="K3" s="35"/>
      <c r="L3" s="36"/>
      <c r="M3" s="173" t="s">
        <v>1155</v>
      </c>
      <c r="N3" s="37" t="s">
        <v>1156</v>
      </c>
      <c r="O3" s="37" t="s">
        <v>1156</v>
      </c>
      <c r="P3" s="8"/>
      <c r="Q3" s="8"/>
      <c r="R3" s="8"/>
      <c r="S3" s="8"/>
      <c r="T3" s="8"/>
      <c r="U3" s="8"/>
      <c r="V3" s="8"/>
      <c r="W3" s="9"/>
    </row>
    <row r="4" spans="1:23" ht="17.100000000000001" customHeight="1" thickBot="1" x14ac:dyDescent="0.3">
      <c r="A4" s="141" t="s">
        <v>1157</v>
      </c>
      <c r="B4" s="174"/>
      <c r="C4" s="411">
        <f>'80'!J3</f>
        <v>0</v>
      </c>
      <c r="D4" s="175" t="s">
        <v>1158</v>
      </c>
      <c r="E4" s="38" t="s">
        <v>1159</v>
      </c>
      <c r="F4" s="39" t="s">
        <v>1160</v>
      </c>
      <c r="G4" s="48" t="s">
        <v>1161</v>
      </c>
      <c r="H4" s="391" t="s">
        <v>32</v>
      </c>
      <c r="I4" s="40" t="s">
        <v>1162</v>
      </c>
      <c r="J4" s="41" t="s">
        <v>1163</v>
      </c>
      <c r="K4" s="42" t="s">
        <v>1163</v>
      </c>
      <c r="L4" s="40" t="s">
        <v>1163</v>
      </c>
      <c r="M4" s="38" t="s">
        <v>1164</v>
      </c>
      <c r="N4" s="43" t="s">
        <v>1165</v>
      </c>
      <c r="O4" s="43" t="s">
        <v>1165</v>
      </c>
      <c r="P4" s="10" t="s">
        <v>1163</v>
      </c>
      <c r="Q4" s="10" t="s">
        <v>1163</v>
      </c>
      <c r="R4" s="10" t="s">
        <v>1163</v>
      </c>
      <c r="S4" s="10" t="s">
        <v>1163</v>
      </c>
      <c r="T4" s="10" t="s">
        <v>1163</v>
      </c>
      <c r="U4" s="10" t="s">
        <v>1163</v>
      </c>
      <c r="V4" s="10" t="s">
        <v>1163</v>
      </c>
      <c r="W4" s="11" t="s">
        <v>141</v>
      </c>
    </row>
    <row r="5" spans="1:23" ht="15.75" customHeight="1" thickBot="1" x14ac:dyDescent="0.3">
      <c r="A5" s="5" t="s">
        <v>1166</v>
      </c>
      <c r="B5" s="176"/>
      <c r="C5" s="6" t="s">
        <v>1167</v>
      </c>
      <c r="D5" s="7"/>
      <c r="E5" s="96">
        <f>M1-2</f>
        <v>1998</v>
      </c>
      <c r="F5" s="97">
        <f>M1-1</f>
        <v>1999</v>
      </c>
      <c r="G5" s="98">
        <f>M1</f>
        <v>2000</v>
      </c>
      <c r="H5" s="392">
        <f>M1</f>
        <v>2000</v>
      </c>
      <c r="I5" s="99">
        <f>M1+1</f>
        <v>2001</v>
      </c>
      <c r="J5" s="99">
        <f>M1+2</f>
        <v>2002</v>
      </c>
      <c r="K5" s="99">
        <f>M1+3</f>
        <v>2003</v>
      </c>
      <c r="L5" s="99">
        <f>M1+4</f>
        <v>2004</v>
      </c>
      <c r="M5" s="99">
        <f>M1+5</f>
        <v>2005</v>
      </c>
      <c r="N5" s="44" t="s">
        <v>1168</v>
      </c>
      <c r="O5" s="44" t="s">
        <v>1168</v>
      </c>
      <c r="P5" s="12" t="s">
        <v>142</v>
      </c>
      <c r="Q5" s="13" t="s">
        <v>143</v>
      </c>
      <c r="R5" s="13" t="s">
        <v>144</v>
      </c>
      <c r="S5" s="13" t="s">
        <v>145</v>
      </c>
      <c r="T5" s="13" t="s">
        <v>146</v>
      </c>
      <c r="U5" s="13" t="s">
        <v>147</v>
      </c>
      <c r="V5" s="13" t="s">
        <v>148</v>
      </c>
      <c r="W5" s="14" t="s">
        <v>149</v>
      </c>
    </row>
    <row r="6" spans="1:23" ht="5.0999999999999996" customHeight="1" thickTop="1" thickBot="1" x14ac:dyDescent="0.3">
      <c r="A6" s="15"/>
      <c r="B6" s="15"/>
      <c r="C6" s="15"/>
      <c r="D6" s="15"/>
      <c r="E6" s="18"/>
      <c r="F6" s="45"/>
      <c r="G6" s="45"/>
      <c r="H6" s="393"/>
      <c r="I6" s="45"/>
      <c r="J6" s="45"/>
      <c r="K6" s="45"/>
      <c r="L6" s="45"/>
      <c r="M6" s="45"/>
      <c r="N6" s="45"/>
      <c r="O6" s="15" t="s">
        <v>150</v>
      </c>
      <c r="P6" s="15" t="s">
        <v>151</v>
      </c>
      <c r="Q6" s="15" t="s">
        <v>152</v>
      </c>
      <c r="R6" s="15" t="s">
        <v>153</v>
      </c>
      <c r="S6" s="15" t="s">
        <v>154</v>
      </c>
      <c r="T6" s="15" t="s">
        <v>155</v>
      </c>
      <c r="U6" s="15" t="s">
        <v>156</v>
      </c>
      <c r="V6" s="15" t="s">
        <v>157</v>
      </c>
      <c r="W6" s="15" t="s">
        <v>158</v>
      </c>
    </row>
    <row r="7" spans="1:23" ht="12.95" customHeight="1" x14ac:dyDescent="0.25">
      <c r="A7" s="412">
        <v>8221</v>
      </c>
      <c r="B7" s="413">
        <v>1</v>
      </c>
      <c r="C7" s="414" t="s">
        <v>159</v>
      </c>
      <c r="D7" s="415"/>
      <c r="E7" s="621"/>
      <c r="F7" s="622"/>
      <c r="G7" s="622"/>
      <c r="H7" s="623"/>
      <c r="I7" s="622"/>
      <c r="J7" s="622"/>
      <c r="K7" s="622"/>
      <c r="L7" s="624"/>
      <c r="M7" s="625"/>
      <c r="N7" s="626">
        <f>SUM(E7:M7)-H7</f>
        <v>0</v>
      </c>
      <c r="O7" s="415"/>
      <c r="P7" s="415"/>
      <c r="Q7" s="415"/>
      <c r="R7" s="415"/>
      <c r="S7" s="415"/>
      <c r="T7" s="415"/>
      <c r="U7" s="415"/>
      <c r="V7" s="415"/>
      <c r="W7" s="415"/>
    </row>
    <row r="8" spans="1:23" ht="12.95" customHeight="1" x14ac:dyDescent="0.25">
      <c r="A8" s="416"/>
      <c r="B8" s="417">
        <v>2</v>
      </c>
      <c r="C8" s="418" t="s">
        <v>160</v>
      </c>
      <c r="D8" s="419"/>
      <c r="E8" s="627"/>
      <c r="F8" s="628"/>
      <c r="G8" s="628"/>
      <c r="H8" s="629"/>
      <c r="I8" s="628"/>
      <c r="J8" s="628"/>
      <c r="K8" s="628"/>
      <c r="L8" s="630"/>
      <c r="M8" s="631"/>
      <c r="N8" s="632">
        <f t="shared" ref="N8:N71" si="0">SUM(E8:M8)-H8</f>
        <v>0</v>
      </c>
      <c r="O8" s="419"/>
      <c r="P8" s="419"/>
      <c r="Q8" s="419"/>
      <c r="R8" s="419"/>
      <c r="S8" s="419"/>
      <c r="T8" s="419"/>
      <c r="U8" s="419"/>
      <c r="V8" s="419"/>
      <c r="W8" s="419"/>
    </row>
    <row r="9" spans="1:23" ht="12.95" customHeight="1" x14ac:dyDescent="0.25">
      <c r="A9" s="416"/>
      <c r="B9" s="417">
        <v>9</v>
      </c>
      <c r="C9" s="418" t="s">
        <v>167</v>
      </c>
      <c r="D9" s="419"/>
      <c r="E9" s="627"/>
      <c r="F9" s="628"/>
      <c r="G9" s="628"/>
      <c r="H9" s="629"/>
      <c r="I9" s="628"/>
      <c r="J9" s="628"/>
      <c r="K9" s="628"/>
      <c r="L9" s="630"/>
      <c r="M9" s="631"/>
      <c r="N9" s="632">
        <f t="shared" si="0"/>
        <v>0</v>
      </c>
      <c r="O9" s="419"/>
      <c r="P9" s="419"/>
      <c r="Q9" s="419"/>
      <c r="R9" s="419"/>
      <c r="S9" s="419"/>
      <c r="T9" s="419"/>
      <c r="U9" s="419"/>
      <c r="V9" s="419"/>
      <c r="W9" s="419"/>
    </row>
    <row r="10" spans="1:23" ht="15" customHeight="1" x14ac:dyDescent="0.25">
      <c r="A10" s="420">
        <v>8221</v>
      </c>
      <c r="B10" s="421" t="s">
        <v>1174</v>
      </c>
      <c r="C10" s="422" t="s">
        <v>168</v>
      </c>
      <c r="D10" s="423"/>
      <c r="E10" s="633">
        <f>SUM(E7:E9)</f>
        <v>0</v>
      </c>
      <c r="F10" s="634">
        <f t="shared" ref="F10:M10" si="1">SUM(F7:F9)</f>
        <v>0</v>
      </c>
      <c r="G10" s="634">
        <f t="shared" si="1"/>
        <v>0</v>
      </c>
      <c r="H10" s="635">
        <f t="shared" si="1"/>
        <v>0</v>
      </c>
      <c r="I10" s="634">
        <f t="shared" si="1"/>
        <v>0</v>
      </c>
      <c r="J10" s="634">
        <f t="shared" si="1"/>
        <v>0</v>
      </c>
      <c r="K10" s="634">
        <f t="shared" si="1"/>
        <v>0</v>
      </c>
      <c r="L10" s="636">
        <f t="shared" si="1"/>
        <v>0</v>
      </c>
      <c r="M10" s="637">
        <f t="shared" si="1"/>
        <v>0</v>
      </c>
      <c r="N10" s="638">
        <f t="shared" si="0"/>
        <v>0</v>
      </c>
      <c r="O10" s="424">
        <f t="shared" ref="O10:W10" si="2">SUM(O7:O9)</f>
        <v>0</v>
      </c>
      <c r="P10" s="424">
        <f t="shared" si="2"/>
        <v>0</v>
      </c>
      <c r="Q10" s="424">
        <f t="shared" si="2"/>
        <v>0</v>
      </c>
      <c r="R10" s="424">
        <f t="shared" si="2"/>
        <v>0</v>
      </c>
      <c r="S10" s="424">
        <f t="shared" si="2"/>
        <v>0</v>
      </c>
      <c r="T10" s="424">
        <f t="shared" si="2"/>
        <v>0</v>
      </c>
      <c r="U10" s="424">
        <f t="shared" si="2"/>
        <v>0</v>
      </c>
      <c r="V10" s="424">
        <f t="shared" si="2"/>
        <v>0</v>
      </c>
      <c r="W10" s="424">
        <f t="shared" si="2"/>
        <v>0</v>
      </c>
    </row>
    <row r="11" spans="1:23" ht="12.95" customHeight="1" x14ac:dyDescent="0.25">
      <c r="A11" s="416">
        <v>8222</v>
      </c>
      <c r="B11" s="185">
        <v>1</v>
      </c>
      <c r="C11" s="183" t="s">
        <v>169</v>
      </c>
      <c r="D11" s="196"/>
      <c r="E11" s="514"/>
      <c r="F11" s="639"/>
      <c r="G11" s="512"/>
      <c r="H11" s="640"/>
      <c r="I11" s="512"/>
      <c r="J11" s="512"/>
      <c r="K11" s="512"/>
      <c r="L11" s="514"/>
      <c r="M11" s="515"/>
      <c r="N11" s="632">
        <f t="shared" si="0"/>
        <v>0</v>
      </c>
      <c r="O11" s="425"/>
      <c r="P11" s="425"/>
      <c r="Q11" s="425"/>
      <c r="R11" s="425"/>
      <c r="S11" s="425"/>
      <c r="T11" s="425"/>
      <c r="U11" s="425"/>
      <c r="V11" s="425"/>
      <c r="W11" s="425"/>
    </row>
    <row r="12" spans="1:23" ht="12.95" customHeight="1" x14ac:dyDescent="0.25">
      <c r="A12" s="426"/>
      <c r="B12" s="185">
        <v>2</v>
      </c>
      <c r="C12" s="183" t="s">
        <v>170</v>
      </c>
      <c r="D12" s="196"/>
      <c r="E12" s="514"/>
      <c r="F12" s="639"/>
      <c r="G12" s="512"/>
      <c r="H12" s="640"/>
      <c r="I12" s="512"/>
      <c r="J12" s="512"/>
      <c r="K12" s="512"/>
      <c r="L12" s="514"/>
      <c r="M12" s="515"/>
      <c r="N12" s="632">
        <f t="shared" si="0"/>
        <v>0</v>
      </c>
      <c r="O12" s="425"/>
      <c r="P12" s="425"/>
      <c r="Q12" s="425"/>
      <c r="R12" s="425"/>
      <c r="S12" s="425"/>
      <c r="T12" s="425"/>
      <c r="U12" s="425"/>
      <c r="V12" s="425"/>
      <c r="W12" s="425"/>
    </row>
    <row r="13" spans="1:23" ht="15.95" customHeight="1" x14ac:dyDescent="0.25">
      <c r="A13" s="22">
        <v>8222</v>
      </c>
      <c r="B13" s="125" t="s">
        <v>1174</v>
      </c>
      <c r="C13" s="126" t="s">
        <v>171</v>
      </c>
      <c r="D13" s="127"/>
      <c r="E13" s="641">
        <f>SUM(E11:E12)</f>
        <v>0</v>
      </c>
      <c r="F13" s="642">
        <f t="shared" ref="F13:M13" si="3">SUM(F11:F12)</f>
        <v>0</v>
      </c>
      <c r="G13" s="533">
        <f t="shared" si="3"/>
        <v>0</v>
      </c>
      <c r="H13" s="643">
        <f t="shared" si="3"/>
        <v>0</v>
      </c>
      <c r="I13" s="533">
        <f t="shared" si="3"/>
        <v>0</v>
      </c>
      <c r="J13" s="533">
        <f t="shared" si="3"/>
        <v>0</v>
      </c>
      <c r="K13" s="533">
        <f t="shared" si="3"/>
        <v>0</v>
      </c>
      <c r="L13" s="535">
        <f t="shared" si="3"/>
        <v>0</v>
      </c>
      <c r="M13" s="536">
        <f t="shared" si="3"/>
        <v>0</v>
      </c>
      <c r="N13" s="638">
        <f t="shared" si="0"/>
        <v>0</v>
      </c>
      <c r="O13" s="427"/>
      <c r="P13" s="427"/>
      <c r="Q13" s="427"/>
      <c r="R13" s="427"/>
      <c r="S13" s="427"/>
      <c r="T13" s="427"/>
      <c r="U13" s="427"/>
      <c r="V13" s="427"/>
      <c r="W13" s="427"/>
    </row>
    <row r="14" spans="1:23" ht="12.95" customHeight="1" x14ac:dyDescent="0.25">
      <c r="A14" s="133">
        <v>8223</v>
      </c>
      <c r="B14" s="45">
        <v>1</v>
      </c>
      <c r="C14" s="128" t="s">
        <v>172</v>
      </c>
      <c r="D14" s="129"/>
      <c r="E14" s="644"/>
      <c r="F14" s="639"/>
      <c r="G14" s="512"/>
      <c r="H14" s="640"/>
      <c r="I14" s="512"/>
      <c r="J14" s="512"/>
      <c r="K14" s="512"/>
      <c r="L14" s="514"/>
      <c r="M14" s="515"/>
      <c r="N14" s="632">
        <f t="shared" si="0"/>
        <v>0</v>
      </c>
      <c r="O14" s="427"/>
      <c r="P14" s="427"/>
      <c r="Q14" s="427"/>
      <c r="R14" s="427"/>
      <c r="S14" s="427"/>
      <c r="T14" s="427"/>
      <c r="U14" s="427"/>
      <c r="V14" s="427"/>
      <c r="W14" s="427"/>
    </row>
    <row r="15" spans="1:23" ht="12.95" customHeight="1" x14ac:dyDescent="0.25">
      <c r="A15" s="101"/>
      <c r="B15" s="45">
        <v>2</v>
      </c>
      <c r="C15" s="128" t="s">
        <v>173</v>
      </c>
      <c r="D15" s="129"/>
      <c r="E15" s="644"/>
      <c r="F15" s="639"/>
      <c r="G15" s="512"/>
      <c r="H15" s="640"/>
      <c r="I15" s="512"/>
      <c r="J15" s="512"/>
      <c r="K15" s="512"/>
      <c r="L15" s="514"/>
      <c r="M15" s="515"/>
      <c r="N15" s="632">
        <f t="shared" si="0"/>
        <v>0</v>
      </c>
      <c r="O15" s="427"/>
      <c r="P15" s="427"/>
      <c r="Q15" s="427"/>
      <c r="R15" s="427"/>
      <c r="S15" s="427"/>
      <c r="T15" s="427"/>
      <c r="U15" s="427"/>
      <c r="V15" s="427"/>
      <c r="W15" s="427"/>
    </row>
    <row r="16" spans="1:23" ht="12.95" customHeight="1" x14ac:dyDescent="0.25">
      <c r="A16" s="101"/>
      <c r="B16" s="45">
        <v>3</v>
      </c>
      <c r="C16" s="128" t="s">
        <v>174</v>
      </c>
      <c r="D16" s="129"/>
      <c r="E16" s="644"/>
      <c r="F16" s="639"/>
      <c r="G16" s="512"/>
      <c r="H16" s="640"/>
      <c r="I16" s="512"/>
      <c r="J16" s="512"/>
      <c r="K16" s="512"/>
      <c r="L16" s="514"/>
      <c r="M16" s="515"/>
      <c r="N16" s="632">
        <f t="shared" si="0"/>
        <v>0</v>
      </c>
      <c r="O16" s="427"/>
      <c r="P16" s="427"/>
      <c r="Q16" s="427"/>
      <c r="R16" s="427"/>
      <c r="S16" s="427"/>
      <c r="T16" s="427"/>
      <c r="U16" s="427"/>
      <c r="V16" s="427"/>
      <c r="W16" s="427"/>
    </row>
    <row r="17" spans="1:23" ht="12.95" customHeight="1" x14ac:dyDescent="0.25">
      <c r="A17" s="101"/>
      <c r="B17" s="45">
        <v>4</v>
      </c>
      <c r="C17" s="128" t="s">
        <v>175</v>
      </c>
      <c r="D17" s="129"/>
      <c r="E17" s="644"/>
      <c r="F17" s="639"/>
      <c r="G17" s="512"/>
      <c r="H17" s="640"/>
      <c r="I17" s="512"/>
      <c r="J17" s="512"/>
      <c r="K17" s="512"/>
      <c r="L17" s="514"/>
      <c r="M17" s="515"/>
      <c r="N17" s="632">
        <f t="shared" si="0"/>
        <v>0</v>
      </c>
      <c r="O17" s="427"/>
      <c r="P17" s="427"/>
      <c r="Q17" s="427"/>
      <c r="R17" s="427"/>
      <c r="S17" s="427"/>
      <c r="T17" s="427"/>
      <c r="U17" s="427"/>
      <c r="V17" s="427"/>
      <c r="W17" s="427"/>
    </row>
    <row r="18" spans="1:23" ht="12.95" customHeight="1" x14ac:dyDescent="0.25">
      <c r="A18" s="101"/>
      <c r="B18" s="45">
        <v>9</v>
      </c>
      <c r="C18" s="130" t="s">
        <v>176</v>
      </c>
      <c r="D18" s="131"/>
      <c r="E18" s="645"/>
      <c r="F18" s="646"/>
      <c r="G18" s="518"/>
      <c r="H18" s="647"/>
      <c r="I18" s="518"/>
      <c r="J18" s="518"/>
      <c r="K18" s="518"/>
      <c r="L18" s="520"/>
      <c r="M18" s="521"/>
      <c r="N18" s="632">
        <f t="shared" si="0"/>
        <v>0</v>
      </c>
      <c r="O18" s="427"/>
      <c r="P18" s="427"/>
      <c r="Q18" s="427"/>
      <c r="R18" s="427"/>
      <c r="S18" s="427"/>
      <c r="T18" s="427"/>
      <c r="U18" s="427"/>
      <c r="V18" s="427"/>
      <c r="W18" s="427"/>
    </row>
    <row r="19" spans="1:23" ht="15" customHeight="1" x14ac:dyDescent="0.25">
      <c r="A19" s="22">
        <v>8223</v>
      </c>
      <c r="B19" s="125" t="s">
        <v>1174</v>
      </c>
      <c r="C19" s="132" t="s">
        <v>177</v>
      </c>
      <c r="D19" s="131"/>
      <c r="E19" s="648">
        <f>SUM(E14:E18)</f>
        <v>0</v>
      </c>
      <c r="F19" s="525">
        <f t="shared" ref="F19:M19" si="4">SUM(F14:F18)</f>
        <v>0</v>
      </c>
      <c r="G19" s="540">
        <f t="shared" si="4"/>
        <v>0</v>
      </c>
      <c r="H19" s="649">
        <f t="shared" si="4"/>
        <v>0</v>
      </c>
      <c r="I19" s="540">
        <f t="shared" si="4"/>
        <v>0</v>
      </c>
      <c r="J19" s="540">
        <f t="shared" si="4"/>
        <v>0</v>
      </c>
      <c r="K19" s="540">
        <f t="shared" si="4"/>
        <v>0</v>
      </c>
      <c r="L19" s="541">
        <f t="shared" si="4"/>
        <v>0</v>
      </c>
      <c r="M19" s="542">
        <f t="shared" si="4"/>
        <v>0</v>
      </c>
      <c r="N19" s="638">
        <f t="shared" si="0"/>
        <v>0</v>
      </c>
      <c r="O19" s="427"/>
      <c r="P19" s="427"/>
      <c r="Q19" s="427"/>
      <c r="R19" s="427"/>
      <c r="S19" s="427"/>
      <c r="T19" s="427"/>
      <c r="U19" s="427"/>
      <c r="V19" s="427"/>
      <c r="W19" s="427"/>
    </row>
    <row r="20" spans="1:23" ht="15" customHeight="1" x14ac:dyDescent="0.25">
      <c r="A20" s="22">
        <v>8224</v>
      </c>
      <c r="B20" s="16"/>
      <c r="C20" s="93" t="s">
        <v>178</v>
      </c>
      <c r="D20" s="49"/>
      <c r="E20" s="650"/>
      <c r="F20" s="651"/>
      <c r="G20" s="652"/>
      <c r="H20" s="653"/>
      <c r="I20" s="652"/>
      <c r="J20" s="652"/>
      <c r="K20" s="652"/>
      <c r="L20" s="654"/>
      <c r="M20" s="655"/>
      <c r="N20" s="656">
        <f t="shared" si="0"/>
        <v>0</v>
      </c>
      <c r="O20" s="427"/>
      <c r="P20" s="427"/>
      <c r="Q20" s="427"/>
      <c r="R20" s="427"/>
      <c r="S20" s="427"/>
      <c r="T20" s="427"/>
      <c r="U20" s="427"/>
      <c r="V20" s="427"/>
      <c r="W20" s="427"/>
    </row>
    <row r="21" spans="1:23" ht="15" customHeight="1" x14ac:dyDescent="0.25">
      <c r="A21" s="100">
        <v>8225</v>
      </c>
      <c r="B21" s="16"/>
      <c r="C21" s="93" t="s">
        <v>179</v>
      </c>
      <c r="D21" s="49"/>
      <c r="E21" s="650"/>
      <c r="F21" s="651"/>
      <c r="G21" s="652"/>
      <c r="H21" s="653"/>
      <c r="I21" s="652"/>
      <c r="J21" s="652"/>
      <c r="K21" s="652"/>
      <c r="L21" s="654"/>
      <c r="M21" s="655"/>
      <c r="N21" s="656">
        <f t="shared" si="0"/>
        <v>0</v>
      </c>
      <c r="O21" s="427"/>
      <c r="P21" s="427"/>
      <c r="Q21" s="427"/>
      <c r="R21" s="427"/>
      <c r="S21" s="427"/>
      <c r="T21" s="427"/>
      <c r="U21" s="427"/>
      <c r="V21" s="427"/>
      <c r="W21" s="427"/>
    </row>
    <row r="22" spans="1:23" ht="12.95" customHeight="1" x14ac:dyDescent="0.25">
      <c r="A22" s="104">
        <v>8226</v>
      </c>
      <c r="B22" s="15">
        <v>1</v>
      </c>
      <c r="C22" s="179" t="s">
        <v>180</v>
      </c>
      <c r="D22" s="50"/>
      <c r="E22" s="657"/>
      <c r="F22" s="628"/>
      <c r="G22" s="658"/>
      <c r="H22" s="659"/>
      <c r="I22" s="658"/>
      <c r="J22" s="658"/>
      <c r="K22" s="658"/>
      <c r="L22" s="660"/>
      <c r="M22" s="661"/>
      <c r="N22" s="632">
        <f t="shared" si="0"/>
        <v>0</v>
      </c>
      <c r="O22" s="427"/>
      <c r="P22" s="427"/>
      <c r="Q22" s="427"/>
      <c r="R22" s="427"/>
      <c r="S22" s="427"/>
      <c r="T22" s="427"/>
      <c r="U22" s="427"/>
      <c r="V22" s="427"/>
      <c r="W22" s="427"/>
    </row>
    <row r="23" spans="1:23" ht="12.95" customHeight="1" x14ac:dyDescent="0.25">
      <c r="A23" s="103"/>
      <c r="B23" s="15">
        <v>2</v>
      </c>
      <c r="C23" s="183" t="s">
        <v>181</v>
      </c>
      <c r="D23" s="50"/>
      <c r="E23" s="657"/>
      <c r="F23" s="628"/>
      <c r="G23" s="658"/>
      <c r="H23" s="659"/>
      <c r="I23" s="658"/>
      <c r="J23" s="658"/>
      <c r="K23" s="658"/>
      <c r="L23" s="660"/>
      <c r="M23" s="661"/>
      <c r="N23" s="632">
        <f t="shared" si="0"/>
        <v>0</v>
      </c>
      <c r="O23" s="427"/>
      <c r="P23" s="427"/>
      <c r="Q23" s="427"/>
      <c r="R23" s="427"/>
      <c r="S23" s="427"/>
      <c r="T23" s="427"/>
      <c r="U23" s="427"/>
      <c r="V23" s="427"/>
      <c r="W23" s="427"/>
    </row>
    <row r="24" spans="1:23" ht="12.95" customHeight="1" x14ac:dyDescent="0.25">
      <c r="A24" s="103"/>
      <c r="B24" s="15">
        <v>3</v>
      </c>
      <c r="C24" s="183" t="s">
        <v>182</v>
      </c>
      <c r="D24" s="50"/>
      <c r="E24" s="657"/>
      <c r="F24" s="628"/>
      <c r="G24" s="658"/>
      <c r="H24" s="659"/>
      <c r="I24" s="658"/>
      <c r="J24" s="658"/>
      <c r="K24" s="658"/>
      <c r="L24" s="660"/>
      <c r="M24" s="661"/>
      <c r="N24" s="632">
        <f t="shared" si="0"/>
        <v>0</v>
      </c>
      <c r="O24" s="427"/>
      <c r="P24" s="427"/>
      <c r="Q24" s="427"/>
      <c r="R24" s="427"/>
      <c r="S24" s="427"/>
      <c r="T24" s="427"/>
      <c r="U24" s="427"/>
      <c r="V24" s="427"/>
      <c r="W24" s="427"/>
    </row>
    <row r="25" spans="1:23" ht="12.95" customHeight="1" x14ac:dyDescent="0.25">
      <c r="A25" s="103"/>
      <c r="B25" s="15">
        <v>9</v>
      </c>
      <c r="C25" s="197" t="s">
        <v>183</v>
      </c>
      <c r="D25" s="49"/>
      <c r="E25" s="650"/>
      <c r="F25" s="651"/>
      <c r="G25" s="652"/>
      <c r="H25" s="653"/>
      <c r="I25" s="652"/>
      <c r="J25" s="652"/>
      <c r="K25" s="652"/>
      <c r="L25" s="654"/>
      <c r="M25" s="655"/>
      <c r="N25" s="656">
        <f t="shared" si="0"/>
        <v>0</v>
      </c>
      <c r="O25" s="427"/>
      <c r="P25" s="427"/>
      <c r="Q25" s="427"/>
      <c r="R25" s="427"/>
      <c r="S25" s="427"/>
      <c r="T25" s="427"/>
      <c r="U25" s="427"/>
      <c r="V25" s="427"/>
      <c r="W25" s="427"/>
    </row>
    <row r="26" spans="1:23" ht="15" customHeight="1" x14ac:dyDescent="0.25">
      <c r="A26" s="22">
        <v>8226</v>
      </c>
      <c r="B26" s="23" t="s">
        <v>1174</v>
      </c>
      <c r="C26" s="431" t="s">
        <v>184</v>
      </c>
      <c r="D26" s="432"/>
      <c r="E26" s="662">
        <f>SUM(E22:E25)</f>
        <v>0</v>
      </c>
      <c r="F26" s="663">
        <f t="shared" ref="F26:M26" si="5">SUM(F22:F25)</f>
        <v>0</v>
      </c>
      <c r="G26" s="664">
        <f t="shared" si="5"/>
        <v>0</v>
      </c>
      <c r="H26" s="665">
        <f t="shared" si="5"/>
        <v>0</v>
      </c>
      <c r="I26" s="664">
        <f t="shared" si="5"/>
        <v>0</v>
      </c>
      <c r="J26" s="664">
        <f t="shared" si="5"/>
        <v>0</v>
      </c>
      <c r="K26" s="664">
        <f t="shared" si="5"/>
        <v>0</v>
      </c>
      <c r="L26" s="666">
        <f t="shared" si="5"/>
        <v>0</v>
      </c>
      <c r="M26" s="667">
        <f t="shared" si="5"/>
        <v>0</v>
      </c>
      <c r="N26" s="656">
        <f t="shared" si="0"/>
        <v>0</v>
      </c>
      <c r="O26" s="427"/>
      <c r="P26" s="427"/>
      <c r="Q26" s="427"/>
      <c r="R26" s="427"/>
      <c r="S26" s="427"/>
      <c r="T26" s="427"/>
      <c r="U26" s="427"/>
      <c r="V26" s="427"/>
      <c r="W26" s="427"/>
    </row>
    <row r="27" spans="1:23" ht="12.95" customHeight="1" x14ac:dyDescent="0.25">
      <c r="A27" s="17">
        <v>8227</v>
      </c>
      <c r="B27" s="15">
        <v>1</v>
      </c>
      <c r="C27" s="183" t="s">
        <v>185</v>
      </c>
      <c r="D27" s="433"/>
      <c r="E27" s="657"/>
      <c r="F27" s="628"/>
      <c r="G27" s="658"/>
      <c r="H27" s="659"/>
      <c r="I27" s="658"/>
      <c r="J27" s="658"/>
      <c r="K27" s="658"/>
      <c r="L27" s="660"/>
      <c r="M27" s="661"/>
      <c r="N27" s="632">
        <f t="shared" si="0"/>
        <v>0</v>
      </c>
      <c r="O27" s="434"/>
      <c r="P27" s="434"/>
      <c r="Q27" s="434"/>
      <c r="R27" s="434"/>
      <c r="S27" s="434"/>
      <c r="T27" s="434"/>
      <c r="U27" s="434"/>
      <c r="V27" s="434"/>
      <c r="W27" s="434"/>
    </row>
    <row r="28" spans="1:23" ht="12.95" customHeight="1" x14ac:dyDescent="0.25">
      <c r="A28" s="17"/>
      <c r="B28" s="15">
        <v>2</v>
      </c>
      <c r="C28" s="183" t="s">
        <v>186</v>
      </c>
      <c r="D28" s="433"/>
      <c r="E28" s="657"/>
      <c r="F28" s="628"/>
      <c r="G28" s="658"/>
      <c r="H28" s="659"/>
      <c r="I28" s="658"/>
      <c r="J28" s="658"/>
      <c r="K28" s="658"/>
      <c r="L28" s="660"/>
      <c r="M28" s="661"/>
      <c r="N28" s="632">
        <f t="shared" si="0"/>
        <v>0</v>
      </c>
      <c r="O28" s="434"/>
      <c r="P28" s="434"/>
      <c r="Q28" s="434"/>
      <c r="R28" s="434"/>
      <c r="S28" s="434"/>
      <c r="T28" s="434"/>
      <c r="U28" s="434"/>
      <c r="V28" s="434"/>
      <c r="W28" s="434"/>
    </row>
    <row r="29" spans="1:23" ht="12.95" customHeight="1" x14ac:dyDescent="0.25">
      <c r="A29" s="17"/>
      <c r="B29" s="15">
        <v>3</v>
      </c>
      <c r="C29" s="183" t="s">
        <v>187</v>
      </c>
      <c r="D29" s="433"/>
      <c r="E29" s="657"/>
      <c r="F29" s="628"/>
      <c r="G29" s="658"/>
      <c r="H29" s="659"/>
      <c r="I29" s="658"/>
      <c r="J29" s="658"/>
      <c r="K29" s="658"/>
      <c r="L29" s="660"/>
      <c r="M29" s="661"/>
      <c r="N29" s="632">
        <f t="shared" si="0"/>
        <v>0</v>
      </c>
      <c r="O29" s="434"/>
      <c r="P29" s="434"/>
      <c r="Q29" s="434"/>
      <c r="R29" s="434"/>
      <c r="S29" s="434"/>
      <c r="T29" s="434"/>
      <c r="U29" s="434"/>
      <c r="V29" s="434"/>
      <c r="W29" s="434"/>
    </row>
    <row r="30" spans="1:23" ht="12.95" customHeight="1" x14ac:dyDescent="0.25">
      <c r="A30" s="17"/>
      <c r="B30" s="15">
        <v>9</v>
      </c>
      <c r="C30" s="197" t="s">
        <v>188</v>
      </c>
      <c r="D30" s="433"/>
      <c r="E30" s="657"/>
      <c r="F30" s="628"/>
      <c r="G30" s="658"/>
      <c r="H30" s="659"/>
      <c r="I30" s="658"/>
      <c r="J30" s="658"/>
      <c r="K30" s="658"/>
      <c r="L30" s="660"/>
      <c r="M30" s="661"/>
      <c r="N30" s="632">
        <f t="shared" si="0"/>
        <v>0</v>
      </c>
      <c r="O30" s="434"/>
      <c r="P30" s="434"/>
      <c r="Q30" s="434"/>
      <c r="R30" s="434"/>
      <c r="S30" s="434"/>
      <c r="T30" s="434"/>
      <c r="U30" s="434"/>
      <c r="V30" s="434"/>
      <c r="W30" s="434"/>
    </row>
    <row r="31" spans="1:23" ht="15" customHeight="1" x14ac:dyDescent="0.25">
      <c r="A31" s="22">
        <v>8227</v>
      </c>
      <c r="B31" s="23" t="s">
        <v>1174</v>
      </c>
      <c r="C31" s="431" t="s">
        <v>189</v>
      </c>
      <c r="D31" s="435"/>
      <c r="E31" s="668">
        <f>SUM(E27:E30)</f>
        <v>0</v>
      </c>
      <c r="F31" s="634">
        <f t="shared" ref="F31:M31" si="6">SUM(F27:F30)</f>
        <v>0</v>
      </c>
      <c r="G31" s="669">
        <f t="shared" si="6"/>
        <v>0</v>
      </c>
      <c r="H31" s="670">
        <f t="shared" si="6"/>
        <v>0</v>
      </c>
      <c r="I31" s="669">
        <f t="shared" si="6"/>
        <v>0</v>
      </c>
      <c r="J31" s="669">
        <f t="shared" si="6"/>
        <v>0</v>
      </c>
      <c r="K31" s="669">
        <f t="shared" si="6"/>
        <v>0</v>
      </c>
      <c r="L31" s="671">
        <f t="shared" si="6"/>
        <v>0</v>
      </c>
      <c r="M31" s="672">
        <f t="shared" si="6"/>
        <v>0</v>
      </c>
      <c r="N31" s="638">
        <f t="shared" si="0"/>
        <v>0</v>
      </c>
      <c r="O31" s="434"/>
      <c r="P31" s="434"/>
      <c r="Q31" s="434"/>
      <c r="R31" s="434"/>
      <c r="S31" s="434"/>
      <c r="T31" s="434"/>
      <c r="U31" s="434"/>
      <c r="V31" s="434"/>
      <c r="W31" s="434"/>
    </row>
    <row r="32" spans="1:23" ht="12.95" customHeight="1" x14ac:dyDescent="0.25">
      <c r="A32" s="17">
        <v>8228</v>
      </c>
      <c r="B32" s="18">
        <v>5</v>
      </c>
      <c r="C32" s="183" t="s">
        <v>190</v>
      </c>
      <c r="D32" s="419"/>
      <c r="E32" s="627"/>
      <c r="F32" s="628"/>
      <c r="G32" s="658"/>
      <c r="H32" s="659"/>
      <c r="I32" s="658"/>
      <c r="J32" s="658"/>
      <c r="K32" s="658"/>
      <c r="L32" s="660"/>
      <c r="M32" s="661"/>
      <c r="N32" s="632">
        <f t="shared" si="0"/>
        <v>0</v>
      </c>
      <c r="O32" s="419"/>
      <c r="P32" s="419"/>
      <c r="Q32" s="419"/>
      <c r="R32" s="419"/>
      <c r="S32" s="419"/>
      <c r="T32" s="419"/>
      <c r="U32" s="419"/>
      <c r="V32" s="419"/>
      <c r="W32" s="419"/>
    </row>
    <row r="33" spans="1:23" ht="12.95" customHeight="1" x14ac:dyDescent="0.25">
      <c r="A33" s="17"/>
      <c r="B33" s="18">
        <v>6</v>
      </c>
      <c r="C33" s="183" t="s">
        <v>191</v>
      </c>
      <c r="D33" s="419"/>
      <c r="E33" s="627"/>
      <c r="F33" s="628"/>
      <c r="G33" s="658"/>
      <c r="H33" s="659"/>
      <c r="I33" s="658"/>
      <c r="J33" s="658"/>
      <c r="K33" s="658"/>
      <c r="L33" s="660"/>
      <c r="M33" s="661"/>
      <c r="N33" s="632">
        <f t="shared" si="0"/>
        <v>0</v>
      </c>
      <c r="O33" s="419"/>
      <c r="P33" s="419"/>
      <c r="Q33" s="419"/>
      <c r="R33" s="419"/>
      <c r="S33" s="419"/>
      <c r="T33" s="419"/>
      <c r="U33" s="419"/>
      <c r="V33" s="419"/>
      <c r="W33" s="419"/>
    </row>
    <row r="34" spans="1:23" ht="12.95" customHeight="1" x14ac:dyDescent="0.25">
      <c r="A34" s="17"/>
      <c r="B34" s="18">
        <v>7</v>
      </c>
      <c r="C34" s="183" t="s">
        <v>192</v>
      </c>
      <c r="D34" s="419"/>
      <c r="E34" s="627"/>
      <c r="F34" s="628"/>
      <c r="G34" s="658"/>
      <c r="H34" s="659"/>
      <c r="I34" s="658"/>
      <c r="J34" s="658"/>
      <c r="K34" s="658"/>
      <c r="L34" s="660"/>
      <c r="M34" s="661"/>
      <c r="N34" s="632">
        <f t="shared" si="0"/>
        <v>0</v>
      </c>
      <c r="O34" s="419"/>
      <c r="P34" s="419"/>
      <c r="Q34" s="419"/>
      <c r="R34" s="419"/>
      <c r="S34" s="419"/>
      <c r="T34" s="419"/>
      <c r="U34" s="419"/>
      <c r="V34" s="419"/>
      <c r="W34" s="419"/>
    </row>
    <row r="35" spans="1:23" ht="12.95" customHeight="1" x14ac:dyDescent="0.25">
      <c r="A35" s="17"/>
      <c r="B35" s="18">
        <v>9</v>
      </c>
      <c r="C35" s="436" t="s">
        <v>193</v>
      </c>
      <c r="D35" s="437"/>
      <c r="E35" s="673"/>
      <c r="F35" s="651"/>
      <c r="G35" s="652"/>
      <c r="H35" s="653"/>
      <c r="I35" s="652"/>
      <c r="J35" s="652"/>
      <c r="K35" s="652"/>
      <c r="L35" s="654"/>
      <c r="M35" s="655"/>
      <c r="N35" s="656">
        <f t="shared" si="0"/>
        <v>0</v>
      </c>
      <c r="O35" s="437"/>
      <c r="P35" s="437"/>
      <c r="Q35" s="437"/>
      <c r="R35" s="437"/>
      <c r="S35" s="437"/>
      <c r="T35" s="437"/>
      <c r="U35" s="437"/>
      <c r="V35" s="437"/>
      <c r="W35" s="437"/>
    </row>
    <row r="36" spans="1:23" ht="15.95" customHeight="1" thickBot="1" x14ac:dyDescent="0.3">
      <c r="A36" s="101">
        <v>8228</v>
      </c>
      <c r="B36" s="102" t="s">
        <v>1174</v>
      </c>
      <c r="C36" s="438" t="s">
        <v>194</v>
      </c>
      <c r="D36" s="439"/>
      <c r="E36" s="674">
        <f>SUM(E32:E35)</f>
        <v>0</v>
      </c>
      <c r="F36" s="675">
        <f t="shared" ref="F36:M36" si="7">SUM(F32:F35)</f>
        <v>0</v>
      </c>
      <c r="G36" s="675">
        <f t="shared" si="7"/>
        <v>0</v>
      </c>
      <c r="H36" s="676">
        <f t="shared" si="7"/>
        <v>0</v>
      </c>
      <c r="I36" s="675">
        <f t="shared" si="7"/>
        <v>0</v>
      </c>
      <c r="J36" s="675">
        <f t="shared" si="7"/>
        <v>0</v>
      </c>
      <c r="K36" s="675">
        <f t="shared" si="7"/>
        <v>0</v>
      </c>
      <c r="L36" s="677">
        <f t="shared" si="7"/>
        <v>0</v>
      </c>
      <c r="M36" s="678">
        <f t="shared" si="7"/>
        <v>0</v>
      </c>
      <c r="N36" s="679">
        <f t="shared" si="0"/>
        <v>0</v>
      </c>
      <c r="O36" s="440">
        <f t="shared" ref="O36:W36" si="8">SUM(O32:O35)</f>
        <v>0</v>
      </c>
      <c r="P36" s="440">
        <f t="shared" si="8"/>
        <v>0</v>
      </c>
      <c r="Q36" s="440">
        <f t="shared" si="8"/>
        <v>0</v>
      </c>
      <c r="R36" s="440">
        <f t="shared" si="8"/>
        <v>0</v>
      </c>
      <c r="S36" s="440">
        <f t="shared" si="8"/>
        <v>0</v>
      </c>
      <c r="T36" s="440">
        <f t="shared" si="8"/>
        <v>0</v>
      </c>
      <c r="U36" s="440">
        <f t="shared" si="8"/>
        <v>0</v>
      </c>
      <c r="V36" s="440">
        <f t="shared" si="8"/>
        <v>0</v>
      </c>
      <c r="W36" s="440">
        <f t="shared" si="8"/>
        <v>0</v>
      </c>
    </row>
    <row r="37" spans="1:23" ht="17.100000000000001" customHeight="1" thickTop="1" thickBot="1" x14ac:dyDescent="0.3">
      <c r="A37" s="105">
        <v>8229</v>
      </c>
      <c r="B37" s="106"/>
      <c r="C37" s="441" t="s">
        <v>195</v>
      </c>
      <c r="D37" s="442"/>
      <c r="E37" s="680"/>
      <c r="F37" s="681"/>
      <c r="G37" s="682"/>
      <c r="H37" s="683"/>
      <c r="I37" s="682"/>
      <c r="J37" s="682"/>
      <c r="K37" s="682"/>
      <c r="L37" s="684"/>
      <c r="M37" s="685"/>
      <c r="N37" s="686">
        <f t="shared" si="0"/>
        <v>0</v>
      </c>
      <c r="O37" s="443"/>
      <c r="P37" s="443"/>
      <c r="Q37" s="443"/>
      <c r="R37" s="443"/>
      <c r="S37" s="443"/>
      <c r="T37" s="443"/>
      <c r="U37" s="443"/>
      <c r="V37" s="443"/>
      <c r="W37" s="443"/>
    </row>
    <row r="38" spans="1:23" ht="17.100000000000001" customHeight="1" thickTop="1" thickBot="1" x14ac:dyDescent="0.3">
      <c r="A38" s="154">
        <v>822</v>
      </c>
      <c r="B38" s="107" t="s">
        <v>1174</v>
      </c>
      <c r="C38" s="444" t="s">
        <v>196</v>
      </c>
      <c r="D38" s="445"/>
      <c r="E38" s="687">
        <f>SUM(E36:E37,E31,E26,E21,E20,E19,E13,E10)</f>
        <v>0</v>
      </c>
      <c r="F38" s="688">
        <f t="shared" ref="F38:W38" si="9">SUM(F36:F37,F31,F26,F21,F20,F19,F13,F10)</f>
        <v>0</v>
      </c>
      <c r="G38" s="688">
        <f t="shared" si="9"/>
        <v>0</v>
      </c>
      <c r="H38" s="689">
        <f t="shared" si="9"/>
        <v>0</v>
      </c>
      <c r="I38" s="688">
        <f t="shared" si="9"/>
        <v>0</v>
      </c>
      <c r="J38" s="688">
        <f t="shared" si="9"/>
        <v>0</v>
      </c>
      <c r="K38" s="688">
        <f t="shared" si="9"/>
        <v>0</v>
      </c>
      <c r="L38" s="690">
        <f t="shared" si="9"/>
        <v>0</v>
      </c>
      <c r="M38" s="691">
        <f t="shared" si="9"/>
        <v>0</v>
      </c>
      <c r="N38" s="692">
        <f t="shared" si="0"/>
        <v>0</v>
      </c>
      <c r="O38" s="446">
        <f t="shared" si="9"/>
        <v>0</v>
      </c>
      <c r="P38" s="446">
        <f t="shared" si="9"/>
        <v>0</v>
      </c>
      <c r="Q38" s="446">
        <f t="shared" si="9"/>
        <v>0</v>
      </c>
      <c r="R38" s="446">
        <f t="shared" si="9"/>
        <v>0</v>
      </c>
      <c r="S38" s="446">
        <f t="shared" si="9"/>
        <v>0</v>
      </c>
      <c r="T38" s="446">
        <f t="shared" si="9"/>
        <v>0</v>
      </c>
      <c r="U38" s="446">
        <f t="shared" si="9"/>
        <v>0</v>
      </c>
      <c r="V38" s="446">
        <f t="shared" si="9"/>
        <v>0</v>
      </c>
      <c r="W38" s="446">
        <f t="shared" si="9"/>
        <v>0</v>
      </c>
    </row>
    <row r="39" spans="1:23" ht="15" customHeight="1" x14ac:dyDescent="0.25">
      <c r="A39" s="22">
        <v>8230</v>
      </c>
      <c r="B39" s="108"/>
      <c r="C39" s="447" t="s">
        <v>197</v>
      </c>
      <c r="D39" s="49"/>
      <c r="E39" s="650"/>
      <c r="F39" s="651"/>
      <c r="G39" s="652"/>
      <c r="H39" s="653"/>
      <c r="I39" s="652"/>
      <c r="J39" s="652"/>
      <c r="K39" s="652"/>
      <c r="L39" s="654"/>
      <c r="M39" s="655"/>
      <c r="N39" s="656">
        <f t="shared" si="0"/>
        <v>0</v>
      </c>
      <c r="O39" s="427"/>
      <c r="P39" s="427"/>
      <c r="Q39" s="427"/>
      <c r="R39" s="427"/>
      <c r="S39" s="427"/>
      <c r="T39" s="427"/>
      <c r="U39" s="427"/>
      <c r="V39" s="427"/>
      <c r="W39" s="427"/>
    </row>
    <row r="40" spans="1:23" ht="15" customHeight="1" x14ac:dyDescent="0.25">
      <c r="A40" s="22">
        <v>8231</v>
      </c>
      <c r="B40" s="108"/>
      <c r="C40" s="422" t="s">
        <v>43</v>
      </c>
      <c r="D40" s="49"/>
      <c r="E40" s="650"/>
      <c r="F40" s="651"/>
      <c r="G40" s="652"/>
      <c r="H40" s="653"/>
      <c r="I40" s="652"/>
      <c r="J40" s="652"/>
      <c r="K40" s="652"/>
      <c r="L40" s="654"/>
      <c r="M40" s="655"/>
      <c r="N40" s="656">
        <f t="shared" si="0"/>
        <v>0</v>
      </c>
      <c r="O40" s="427"/>
      <c r="P40" s="427"/>
      <c r="Q40" s="427"/>
      <c r="R40" s="427"/>
      <c r="S40" s="427"/>
      <c r="T40" s="427"/>
      <c r="U40" s="427"/>
      <c r="V40" s="427"/>
      <c r="W40" s="427"/>
    </row>
    <row r="41" spans="1:23" ht="15" customHeight="1" x14ac:dyDescent="0.25">
      <c r="A41" s="22">
        <v>8232</v>
      </c>
      <c r="B41" s="108"/>
      <c r="C41" s="422" t="s">
        <v>44</v>
      </c>
      <c r="D41" s="49"/>
      <c r="E41" s="650"/>
      <c r="F41" s="651"/>
      <c r="G41" s="652"/>
      <c r="H41" s="653"/>
      <c r="I41" s="652"/>
      <c r="J41" s="652"/>
      <c r="K41" s="652"/>
      <c r="L41" s="654"/>
      <c r="M41" s="655"/>
      <c r="N41" s="656">
        <f t="shared" si="0"/>
        <v>0</v>
      </c>
      <c r="O41" s="427"/>
      <c r="P41" s="427"/>
      <c r="Q41" s="427"/>
      <c r="R41" s="427"/>
      <c r="S41" s="427"/>
      <c r="T41" s="427"/>
      <c r="U41" s="427"/>
      <c r="V41" s="427"/>
      <c r="W41" s="427"/>
    </row>
    <row r="42" spans="1:23" ht="12.95" customHeight="1" x14ac:dyDescent="0.25">
      <c r="A42" s="17">
        <v>8233</v>
      </c>
      <c r="B42" s="19">
        <v>1</v>
      </c>
      <c r="C42" s="94" t="s">
        <v>198</v>
      </c>
      <c r="D42" s="50"/>
      <c r="E42" s="657"/>
      <c r="F42" s="628"/>
      <c r="G42" s="658"/>
      <c r="H42" s="659"/>
      <c r="I42" s="658"/>
      <c r="J42" s="658"/>
      <c r="K42" s="658"/>
      <c r="L42" s="660"/>
      <c r="M42" s="661"/>
      <c r="N42" s="632">
        <f t="shared" si="0"/>
        <v>0</v>
      </c>
      <c r="O42" s="448"/>
      <c r="P42" s="448"/>
      <c r="Q42" s="448"/>
      <c r="R42" s="448"/>
      <c r="S42" s="448"/>
      <c r="T42" s="448"/>
      <c r="U42" s="448"/>
      <c r="V42" s="448"/>
      <c r="W42" s="448"/>
    </row>
    <row r="43" spans="1:23" ht="12.95" customHeight="1" x14ac:dyDescent="0.25">
      <c r="A43" s="17"/>
      <c r="B43" s="18">
        <v>2</v>
      </c>
      <c r="C43" s="94" t="s">
        <v>199</v>
      </c>
      <c r="D43" s="51"/>
      <c r="E43" s="657"/>
      <c r="F43" s="628"/>
      <c r="G43" s="658"/>
      <c r="H43" s="659"/>
      <c r="I43" s="658"/>
      <c r="J43" s="658"/>
      <c r="K43" s="658"/>
      <c r="L43" s="660"/>
      <c r="M43" s="661"/>
      <c r="N43" s="632">
        <f t="shared" si="0"/>
        <v>0</v>
      </c>
      <c r="O43" s="448"/>
      <c r="P43" s="448"/>
      <c r="Q43" s="448"/>
      <c r="R43" s="448"/>
      <c r="S43" s="448"/>
      <c r="T43" s="448"/>
      <c r="U43" s="448"/>
      <c r="V43" s="448"/>
      <c r="W43" s="448"/>
    </row>
    <row r="44" spans="1:23" ht="12.95" customHeight="1" x14ac:dyDescent="0.25">
      <c r="A44" s="17"/>
      <c r="B44" s="18">
        <v>9</v>
      </c>
      <c r="C44" s="95" t="s">
        <v>540</v>
      </c>
      <c r="D44" s="49"/>
      <c r="E44" s="650"/>
      <c r="F44" s="651"/>
      <c r="G44" s="652"/>
      <c r="H44" s="653"/>
      <c r="I44" s="652"/>
      <c r="J44" s="652"/>
      <c r="K44" s="652"/>
      <c r="L44" s="654"/>
      <c r="M44" s="655"/>
      <c r="N44" s="656">
        <f t="shared" si="0"/>
        <v>0</v>
      </c>
      <c r="O44" s="427"/>
      <c r="P44" s="427"/>
      <c r="Q44" s="427"/>
      <c r="R44" s="427"/>
      <c r="S44" s="427"/>
      <c r="T44" s="427"/>
      <c r="U44" s="427"/>
      <c r="V44" s="427"/>
      <c r="W44" s="427"/>
    </row>
    <row r="45" spans="1:23" ht="15" customHeight="1" thickBot="1" x14ac:dyDescent="0.3">
      <c r="A45" s="22">
        <v>8233</v>
      </c>
      <c r="B45" s="20" t="s">
        <v>1174</v>
      </c>
      <c r="C45" s="449" t="s">
        <v>200</v>
      </c>
      <c r="D45" s="432"/>
      <c r="E45" s="662">
        <f>SUM(E42:E44)</f>
        <v>0</v>
      </c>
      <c r="F45" s="664">
        <f t="shared" ref="F45:W45" si="10">SUM(F42:F44)</f>
        <v>0</v>
      </c>
      <c r="G45" s="664">
        <f t="shared" si="10"/>
        <v>0</v>
      </c>
      <c r="H45" s="665">
        <f t="shared" si="10"/>
        <v>0</v>
      </c>
      <c r="I45" s="664">
        <f t="shared" si="10"/>
        <v>0</v>
      </c>
      <c r="J45" s="664">
        <f t="shared" si="10"/>
        <v>0</v>
      </c>
      <c r="K45" s="664">
        <f t="shared" si="10"/>
        <v>0</v>
      </c>
      <c r="L45" s="666">
        <f t="shared" si="10"/>
        <v>0</v>
      </c>
      <c r="M45" s="667">
        <f t="shared" si="10"/>
        <v>0</v>
      </c>
      <c r="N45" s="693">
        <f t="shared" si="0"/>
        <v>0</v>
      </c>
      <c r="O45" s="428">
        <f t="shared" si="10"/>
        <v>0</v>
      </c>
      <c r="P45" s="428">
        <f t="shared" si="10"/>
        <v>0</v>
      </c>
      <c r="Q45" s="428">
        <f t="shared" si="10"/>
        <v>0</v>
      </c>
      <c r="R45" s="428">
        <f t="shared" si="10"/>
        <v>0</v>
      </c>
      <c r="S45" s="428">
        <f t="shared" si="10"/>
        <v>0</v>
      </c>
      <c r="T45" s="428">
        <f t="shared" si="10"/>
        <v>0</v>
      </c>
      <c r="U45" s="428">
        <f t="shared" si="10"/>
        <v>0</v>
      </c>
      <c r="V45" s="428">
        <f t="shared" si="10"/>
        <v>0</v>
      </c>
      <c r="W45" s="428">
        <f t="shared" si="10"/>
        <v>0</v>
      </c>
    </row>
    <row r="46" spans="1:23" ht="18" customHeight="1" thickBot="1" x14ac:dyDescent="0.3">
      <c r="A46" s="155">
        <v>823</v>
      </c>
      <c r="B46" s="21" t="s">
        <v>1174</v>
      </c>
      <c r="C46" s="450" t="s">
        <v>201</v>
      </c>
      <c r="D46" s="451"/>
      <c r="E46" s="687">
        <f>SUM(E45,E41,E40,E39,E38)</f>
        <v>0</v>
      </c>
      <c r="F46" s="694">
        <f t="shared" ref="F46:W46" si="11">SUM(F45,F41,F40,F39,F38)</f>
        <v>0</v>
      </c>
      <c r="G46" s="694">
        <f t="shared" si="11"/>
        <v>0</v>
      </c>
      <c r="H46" s="695">
        <f t="shared" si="11"/>
        <v>0</v>
      </c>
      <c r="I46" s="694">
        <f t="shared" si="11"/>
        <v>0</v>
      </c>
      <c r="J46" s="694">
        <f t="shared" si="11"/>
        <v>0</v>
      </c>
      <c r="K46" s="694">
        <f t="shared" si="11"/>
        <v>0</v>
      </c>
      <c r="L46" s="696">
        <f t="shared" si="11"/>
        <v>0</v>
      </c>
      <c r="M46" s="697">
        <f t="shared" si="11"/>
        <v>0</v>
      </c>
      <c r="N46" s="692">
        <f t="shared" si="0"/>
        <v>0</v>
      </c>
      <c r="O46" s="446">
        <f t="shared" si="11"/>
        <v>0</v>
      </c>
      <c r="P46" s="446">
        <f t="shared" si="11"/>
        <v>0</v>
      </c>
      <c r="Q46" s="446">
        <f t="shared" si="11"/>
        <v>0</v>
      </c>
      <c r="R46" s="446">
        <f t="shared" si="11"/>
        <v>0</v>
      </c>
      <c r="S46" s="446">
        <f t="shared" si="11"/>
        <v>0</v>
      </c>
      <c r="T46" s="446">
        <f t="shared" si="11"/>
        <v>0</v>
      </c>
      <c r="U46" s="446">
        <f t="shared" si="11"/>
        <v>0</v>
      </c>
      <c r="V46" s="446">
        <f t="shared" si="11"/>
        <v>0</v>
      </c>
      <c r="W46" s="446">
        <f t="shared" si="11"/>
        <v>0</v>
      </c>
    </row>
    <row r="47" spans="1:23" ht="5.0999999999999996" customHeight="1" thickBot="1" x14ac:dyDescent="0.3">
      <c r="A47" s="109"/>
      <c r="B47" s="109"/>
      <c r="C47" s="452"/>
      <c r="D47" s="452"/>
      <c r="E47" s="698"/>
      <c r="F47" s="699"/>
      <c r="G47" s="699"/>
      <c r="H47" s="700"/>
      <c r="I47" s="699"/>
      <c r="J47" s="699"/>
      <c r="K47" s="699"/>
      <c r="L47" s="699"/>
      <c r="M47" s="699"/>
      <c r="N47" s="701">
        <f t="shared" si="0"/>
        <v>0</v>
      </c>
      <c r="O47" s="440"/>
      <c r="P47" s="440"/>
      <c r="Q47" s="440"/>
      <c r="R47" s="440"/>
      <c r="S47" s="440"/>
      <c r="T47" s="440"/>
      <c r="U47" s="440"/>
      <c r="V47" s="440"/>
      <c r="W47" s="440"/>
    </row>
    <row r="48" spans="1:23" ht="15" customHeight="1" x14ac:dyDescent="0.25">
      <c r="A48" s="22">
        <v>8241</v>
      </c>
      <c r="B48" s="16"/>
      <c r="C48" s="93" t="s">
        <v>48</v>
      </c>
      <c r="D48" s="49"/>
      <c r="E48" s="654"/>
      <c r="F48" s="651"/>
      <c r="G48" s="652"/>
      <c r="H48" s="653"/>
      <c r="I48" s="652"/>
      <c r="J48" s="652"/>
      <c r="K48" s="652"/>
      <c r="L48" s="654"/>
      <c r="M48" s="655"/>
      <c r="N48" s="702">
        <f t="shared" si="0"/>
        <v>0</v>
      </c>
      <c r="O48" s="432"/>
      <c r="P48" s="432"/>
      <c r="Q48" s="432"/>
      <c r="R48" s="432"/>
      <c r="S48" s="432"/>
      <c r="T48" s="432"/>
      <c r="U48" s="432"/>
      <c r="V48" s="432"/>
      <c r="W48" s="432"/>
    </row>
    <row r="49" spans="1:31" ht="15" customHeight="1" x14ac:dyDescent="0.25">
      <c r="A49" s="22">
        <v>8242</v>
      </c>
      <c r="B49" s="16"/>
      <c r="C49" s="93" t="s">
        <v>202</v>
      </c>
      <c r="D49" s="49"/>
      <c r="E49" s="654"/>
      <c r="F49" s="651"/>
      <c r="G49" s="652"/>
      <c r="H49" s="653"/>
      <c r="I49" s="652"/>
      <c r="J49" s="652"/>
      <c r="K49" s="652"/>
      <c r="L49" s="654"/>
      <c r="M49" s="655"/>
      <c r="N49" s="656">
        <f t="shared" si="0"/>
        <v>0</v>
      </c>
      <c r="O49" s="432"/>
      <c r="P49" s="432"/>
      <c r="Q49" s="432"/>
      <c r="R49" s="432"/>
      <c r="S49" s="432"/>
      <c r="T49" s="432"/>
      <c r="U49" s="432"/>
      <c r="V49" s="432"/>
      <c r="W49" s="432"/>
    </row>
    <row r="50" spans="1:31" ht="12.95" customHeight="1" x14ac:dyDescent="0.25">
      <c r="A50" s="17">
        <v>8243</v>
      </c>
      <c r="B50" s="453">
        <v>1</v>
      </c>
      <c r="C50" s="222" t="s">
        <v>50</v>
      </c>
      <c r="D50" s="50"/>
      <c r="E50" s="660"/>
      <c r="F50" s="628"/>
      <c r="G50" s="658"/>
      <c r="H50" s="659"/>
      <c r="I50" s="658"/>
      <c r="J50" s="658"/>
      <c r="K50" s="658"/>
      <c r="L50" s="660"/>
      <c r="M50" s="661"/>
      <c r="N50" s="632">
        <f t="shared" si="0"/>
        <v>0</v>
      </c>
      <c r="O50" s="430"/>
      <c r="P50" s="430"/>
      <c r="Q50" s="430"/>
      <c r="R50" s="430"/>
      <c r="S50" s="430"/>
      <c r="T50" s="430"/>
      <c r="U50" s="430"/>
      <c r="V50" s="430"/>
      <c r="W50" s="430"/>
      <c r="X50" s="454"/>
      <c r="Y50" s="454"/>
      <c r="Z50" s="454"/>
      <c r="AA50" s="454"/>
      <c r="AB50" s="454"/>
      <c r="AC50" s="454"/>
      <c r="AD50" s="454"/>
      <c r="AE50" s="454"/>
    </row>
    <row r="51" spans="1:31" ht="12.95" customHeight="1" x14ac:dyDescent="0.25">
      <c r="A51" s="17"/>
      <c r="B51" s="453">
        <v>9</v>
      </c>
      <c r="C51" s="223" t="s">
        <v>203</v>
      </c>
      <c r="D51" s="49"/>
      <c r="E51" s="654"/>
      <c r="F51" s="651"/>
      <c r="G51" s="652"/>
      <c r="H51" s="653"/>
      <c r="I51" s="652"/>
      <c r="J51" s="652"/>
      <c r="K51" s="652"/>
      <c r="L51" s="654"/>
      <c r="M51" s="655"/>
      <c r="N51" s="656">
        <f t="shared" si="0"/>
        <v>0</v>
      </c>
      <c r="O51" s="429"/>
      <c r="P51" s="429"/>
      <c r="Q51" s="429"/>
      <c r="R51" s="429"/>
      <c r="S51" s="429"/>
      <c r="T51" s="429"/>
      <c r="U51" s="429"/>
      <c r="V51" s="429"/>
      <c r="W51" s="429"/>
      <c r="X51" s="454"/>
      <c r="Y51" s="454"/>
      <c r="Z51" s="454"/>
      <c r="AA51" s="454"/>
      <c r="AB51" s="454"/>
      <c r="AC51" s="454"/>
      <c r="AD51" s="454"/>
      <c r="AE51" s="454"/>
    </row>
    <row r="52" spans="1:31" ht="15" customHeight="1" x14ac:dyDescent="0.25">
      <c r="A52" s="22">
        <v>8243</v>
      </c>
      <c r="B52" s="23" t="s">
        <v>1174</v>
      </c>
      <c r="C52" s="24" t="s">
        <v>204</v>
      </c>
      <c r="D52" s="52"/>
      <c r="E52" s="703">
        <f>SUM(E50:E51)</f>
        <v>0</v>
      </c>
      <c r="F52" s="704">
        <f t="shared" ref="F52:M52" si="12">SUM(F50:F51)</f>
        <v>0</v>
      </c>
      <c r="G52" s="704">
        <f t="shared" si="12"/>
        <v>0</v>
      </c>
      <c r="H52" s="705">
        <f t="shared" si="12"/>
        <v>0</v>
      </c>
      <c r="I52" s="704">
        <f t="shared" si="12"/>
        <v>0</v>
      </c>
      <c r="J52" s="704">
        <f t="shared" si="12"/>
        <v>0</v>
      </c>
      <c r="K52" s="704">
        <f t="shared" si="12"/>
        <v>0</v>
      </c>
      <c r="L52" s="703">
        <f t="shared" si="12"/>
        <v>0</v>
      </c>
      <c r="M52" s="706">
        <f t="shared" si="12"/>
        <v>0</v>
      </c>
      <c r="N52" s="693">
        <f t="shared" si="0"/>
        <v>0</v>
      </c>
      <c r="O52" s="455">
        <f t="shared" ref="O52:W52" si="13">SUM(O50:O51)</f>
        <v>0</v>
      </c>
      <c r="P52" s="455">
        <f t="shared" si="13"/>
        <v>0</v>
      </c>
      <c r="Q52" s="455">
        <f t="shared" si="13"/>
        <v>0</v>
      </c>
      <c r="R52" s="455">
        <f t="shared" si="13"/>
        <v>0</v>
      </c>
      <c r="S52" s="455">
        <f t="shared" si="13"/>
        <v>0</v>
      </c>
      <c r="T52" s="455">
        <f t="shared" si="13"/>
        <v>0</v>
      </c>
      <c r="U52" s="455">
        <f t="shared" si="13"/>
        <v>0</v>
      </c>
      <c r="V52" s="455">
        <f t="shared" si="13"/>
        <v>0</v>
      </c>
      <c r="W52" s="455">
        <f t="shared" si="13"/>
        <v>0</v>
      </c>
      <c r="X52" s="454"/>
      <c r="Y52" s="454"/>
      <c r="Z52" s="454"/>
      <c r="AA52" s="454"/>
      <c r="AB52" s="454"/>
      <c r="AC52" s="454"/>
      <c r="AD52" s="454"/>
      <c r="AE52" s="454"/>
    </row>
    <row r="53" spans="1:31" ht="12.95" customHeight="1" x14ac:dyDescent="0.25">
      <c r="A53" s="133">
        <v>8244</v>
      </c>
      <c r="B53" s="185">
        <v>1</v>
      </c>
      <c r="C53" s="124" t="s">
        <v>108</v>
      </c>
      <c r="D53" s="225"/>
      <c r="E53" s="707"/>
      <c r="F53" s="708"/>
      <c r="G53" s="708"/>
      <c r="H53" s="709"/>
      <c r="I53" s="708"/>
      <c r="J53" s="708"/>
      <c r="K53" s="708"/>
      <c r="L53" s="710"/>
      <c r="M53" s="711"/>
      <c r="N53" s="712">
        <f t="shared" si="0"/>
        <v>0</v>
      </c>
      <c r="O53" s="455"/>
      <c r="P53" s="455"/>
      <c r="Q53" s="455"/>
      <c r="R53" s="455"/>
      <c r="S53" s="455"/>
      <c r="T53" s="455"/>
      <c r="U53" s="455"/>
      <c r="V53" s="455"/>
      <c r="W53" s="455"/>
      <c r="X53" s="454"/>
      <c r="Y53" s="454"/>
      <c r="Z53" s="454"/>
      <c r="AA53" s="454"/>
      <c r="AB53" s="454"/>
      <c r="AC53" s="454"/>
      <c r="AD53" s="454"/>
      <c r="AE53" s="454"/>
    </row>
    <row r="54" spans="1:31" ht="12.95" customHeight="1" x14ac:dyDescent="0.25">
      <c r="A54" s="101"/>
      <c r="B54" s="185">
        <v>2</v>
      </c>
      <c r="C54" s="124" t="s">
        <v>109</v>
      </c>
      <c r="D54" s="225"/>
      <c r="E54" s="707"/>
      <c r="F54" s="708"/>
      <c r="G54" s="708"/>
      <c r="H54" s="709"/>
      <c r="I54" s="708"/>
      <c r="J54" s="708"/>
      <c r="K54" s="708"/>
      <c r="L54" s="710"/>
      <c r="M54" s="711"/>
      <c r="N54" s="693">
        <f t="shared" si="0"/>
        <v>0</v>
      </c>
      <c r="O54" s="455"/>
      <c r="P54" s="455"/>
      <c r="Q54" s="455"/>
      <c r="R54" s="455"/>
      <c r="S54" s="455"/>
      <c r="T54" s="455"/>
      <c r="U54" s="455"/>
      <c r="V54" s="455"/>
      <c r="W54" s="455"/>
      <c r="X54" s="454"/>
      <c r="Y54" s="454"/>
      <c r="Z54" s="454"/>
      <c r="AA54" s="454"/>
      <c r="AB54" s="454"/>
      <c r="AC54" s="454"/>
      <c r="AD54" s="454"/>
      <c r="AE54" s="454"/>
    </row>
    <row r="55" spans="1:31" ht="15" customHeight="1" x14ac:dyDescent="0.25">
      <c r="A55" s="22">
        <v>8244</v>
      </c>
      <c r="B55" s="187" t="s">
        <v>1174</v>
      </c>
      <c r="C55" s="220" t="s">
        <v>110</v>
      </c>
      <c r="D55" s="224"/>
      <c r="E55" s="713">
        <f>SUM(E53:E54)</f>
        <v>0</v>
      </c>
      <c r="F55" s="714">
        <f t="shared" ref="F55:M55" si="14">SUM(F53:F54)</f>
        <v>0</v>
      </c>
      <c r="G55" s="714">
        <f t="shared" si="14"/>
        <v>0</v>
      </c>
      <c r="H55" s="715">
        <f t="shared" si="14"/>
        <v>0</v>
      </c>
      <c r="I55" s="714">
        <f t="shared" si="14"/>
        <v>0</v>
      </c>
      <c r="J55" s="714">
        <f t="shared" si="14"/>
        <v>0</v>
      </c>
      <c r="K55" s="714">
        <f t="shared" si="14"/>
        <v>0</v>
      </c>
      <c r="L55" s="716">
        <f t="shared" si="14"/>
        <v>0</v>
      </c>
      <c r="M55" s="717">
        <f t="shared" si="14"/>
        <v>0</v>
      </c>
      <c r="N55" s="656">
        <f t="shared" si="0"/>
        <v>0</v>
      </c>
      <c r="O55" s="456"/>
      <c r="P55" s="456"/>
      <c r="Q55" s="456"/>
      <c r="R55" s="456"/>
      <c r="S55" s="456"/>
      <c r="T55" s="456"/>
      <c r="U55" s="456"/>
      <c r="V55" s="456"/>
      <c r="W55" s="456"/>
    </row>
    <row r="56" spans="1:31" ht="12.95" customHeight="1" x14ac:dyDescent="0.25">
      <c r="A56" s="133">
        <v>8245</v>
      </c>
      <c r="B56" s="185">
        <v>1</v>
      </c>
      <c r="C56" s="179" t="s">
        <v>111</v>
      </c>
      <c r="D56" s="225"/>
      <c r="E56" s="707"/>
      <c r="F56" s="708"/>
      <c r="G56" s="708"/>
      <c r="H56" s="709"/>
      <c r="I56" s="708"/>
      <c r="J56" s="708"/>
      <c r="K56" s="708"/>
      <c r="L56" s="710"/>
      <c r="M56" s="711"/>
      <c r="N56" s="632">
        <f t="shared" si="0"/>
        <v>0</v>
      </c>
      <c r="O56" s="456"/>
      <c r="P56" s="456"/>
      <c r="Q56" s="456"/>
      <c r="R56" s="456"/>
      <c r="S56" s="456"/>
      <c r="T56" s="456"/>
      <c r="U56" s="456"/>
      <c r="V56" s="456"/>
      <c r="W56" s="456"/>
    </row>
    <row r="57" spans="1:31" ht="12.95" customHeight="1" x14ac:dyDescent="0.25">
      <c r="A57" s="101"/>
      <c r="B57" s="185">
        <v>2</v>
      </c>
      <c r="C57" s="183" t="s">
        <v>112</v>
      </c>
      <c r="D57" s="225"/>
      <c r="E57" s="707"/>
      <c r="F57" s="708"/>
      <c r="G57" s="708"/>
      <c r="H57" s="709"/>
      <c r="I57" s="708"/>
      <c r="J57" s="708"/>
      <c r="K57" s="708"/>
      <c r="L57" s="710"/>
      <c r="M57" s="711"/>
      <c r="N57" s="656">
        <f t="shared" si="0"/>
        <v>0</v>
      </c>
      <c r="O57" s="456"/>
      <c r="P57" s="456"/>
      <c r="Q57" s="456"/>
      <c r="R57" s="456"/>
      <c r="S57" s="456"/>
      <c r="T57" s="456"/>
      <c r="U57" s="456"/>
      <c r="V57" s="456"/>
      <c r="W57" s="456"/>
    </row>
    <row r="58" spans="1:31" ht="15" customHeight="1" x14ac:dyDescent="0.25">
      <c r="A58" s="22">
        <v>8245</v>
      </c>
      <c r="B58" s="187" t="s">
        <v>1174</v>
      </c>
      <c r="C58" s="134" t="s">
        <v>205</v>
      </c>
      <c r="D58" s="224"/>
      <c r="E58" s="713">
        <f>SUM(E56:E57)</f>
        <v>0</v>
      </c>
      <c r="F58" s="714">
        <f t="shared" ref="F58:M58" si="15">SUM(F56:F57)</f>
        <v>0</v>
      </c>
      <c r="G58" s="714">
        <f t="shared" si="15"/>
        <v>0</v>
      </c>
      <c r="H58" s="715">
        <f t="shared" si="15"/>
        <v>0</v>
      </c>
      <c r="I58" s="714">
        <f t="shared" si="15"/>
        <v>0</v>
      </c>
      <c r="J58" s="714">
        <f t="shared" si="15"/>
        <v>0</v>
      </c>
      <c r="K58" s="714">
        <f t="shared" si="15"/>
        <v>0</v>
      </c>
      <c r="L58" s="716">
        <f t="shared" si="15"/>
        <v>0</v>
      </c>
      <c r="M58" s="717">
        <f t="shared" si="15"/>
        <v>0</v>
      </c>
      <c r="N58" s="656">
        <f t="shared" si="0"/>
        <v>0</v>
      </c>
      <c r="O58" s="432"/>
      <c r="P58" s="432"/>
      <c r="Q58" s="432"/>
      <c r="R58" s="432"/>
      <c r="S58" s="432"/>
      <c r="T58" s="432"/>
      <c r="U58" s="432"/>
      <c r="V58" s="432"/>
      <c r="W58" s="432"/>
    </row>
    <row r="59" spans="1:31" ht="12.95" customHeight="1" x14ac:dyDescent="0.25">
      <c r="A59" s="457">
        <v>8247</v>
      </c>
      <c r="B59" s="185">
        <v>1</v>
      </c>
      <c r="C59" s="179" t="s">
        <v>117</v>
      </c>
      <c r="D59" s="227"/>
      <c r="E59" s="707"/>
      <c r="F59" s="708"/>
      <c r="G59" s="708"/>
      <c r="H59" s="709"/>
      <c r="I59" s="708"/>
      <c r="J59" s="708"/>
      <c r="K59" s="708"/>
      <c r="L59" s="710"/>
      <c r="M59" s="718"/>
      <c r="N59" s="719">
        <f t="shared" si="0"/>
        <v>0</v>
      </c>
    </row>
    <row r="60" spans="1:31" ht="12.95" customHeight="1" x14ac:dyDescent="0.25">
      <c r="A60" s="210"/>
      <c r="B60" s="185">
        <v>2</v>
      </c>
      <c r="C60" s="183" t="s">
        <v>118</v>
      </c>
      <c r="D60" s="225"/>
      <c r="E60" s="707"/>
      <c r="F60" s="708"/>
      <c r="G60" s="708"/>
      <c r="H60" s="709"/>
      <c r="I60" s="708"/>
      <c r="J60" s="708"/>
      <c r="K60" s="708"/>
      <c r="L60" s="710"/>
      <c r="M60" s="711"/>
      <c r="N60" s="719">
        <f t="shared" si="0"/>
        <v>0</v>
      </c>
    </row>
    <row r="61" spans="1:31" ht="12.95" customHeight="1" x14ac:dyDescent="0.25">
      <c r="A61" s="210"/>
      <c r="B61" s="185">
        <v>3</v>
      </c>
      <c r="C61" s="183" t="s">
        <v>119</v>
      </c>
      <c r="D61" s="225"/>
      <c r="E61" s="707"/>
      <c r="F61" s="708"/>
      <c r="G61" s="708"/>
      <c r="H61" s="709"/>
      <c r="I61" s="708"/>
      <c r="J61" s="708"/>
      <c r="K61" s="708"/>
      <c r="L61" s="710"/>
      <c r="M61" s="711"/>
      <c r="N61" s="719">
        <f t="shared" si="0"/>
        <v>0</v>
      </c>
    </row>
    <row r="62" spans="1:31" ht="12.95" customHeight="1" x14ac:dyDescent="0.25">
      <c r="A62" s="210"/>
      <c r="B62" s="185">
        <v>9</v>
      </c>
      <c r="C62" s="197" t="s">
        <v>120</v>
      </c>
      <c r="D62" s="228"/>
      <c r="E62" s="720"/>
      <c r="F62" s="721"/>
      <c r="G62" s="721"/>
      <c r="H62" s="722"/>
      <c r="I62" s="721"/>
      <c r="J62" s="721"/>
      <c r="K62" s="721"/>
      <c r="L62" s="723"/>
      <c r="M62" s="724"/>
      <c r="N62" s="529">
        <f t="shared" si="0"/>
        <v>0</v>
      </c>
    </row>
    <row r="63" spans="1:31" ht="15" customHeight="1" x14ac:dyDescent="0.25">
      <c r="A63" s="459">
        <v>8247</v>
      </c>
      <c r="B63" s="187" t="s">
        <v>1174</v>
      </c>
      <c r="C63" s="188" t="s">
        <v>121</v>
      </c>
      <c r="D63" s="224"/>
      <c r="E63" s="725">
        <f>SUM(E59:E62)</f>
        <v>0</v>
      </c>
      <c r="F63" s="726">
        <f t="shared" ref="F63:M63" si="16">SUM(F59:F62)</f>
        <v>0</v>
      </c>
      <c r="G63" s="726">
        <f t="shared" si="16"/>
        <v>0</v>
      </c>
      <c r="H63" s="727">
        <f t="shared" si="16"/>
        <v>0</v>
      </c>
      <c r="I63" s="726">
        <f t="shared" si="16"/>
        <v>0</v>
      </c>
      <c r="J63" s="726">
        <f t="shared" si="16"/>
        <v>0</v>
      </c>
      <c r="K63" s="726">
        <f t="shared" si="16"/>
        <v>0</v>
      </c>
      <c r="L63" s="728">
        <f t="shared" si="16"/>
        <v>0</v>
      </c>
      <c r="M63" s="717">
        <f t="shared" si="16"/>
        <v>0</v>
      </c>
      <c r="N63" s="529">
        <f t="shared" si="0"/>
        <v>0</v>
      </c>
    </row>
    <row r="64" spans="1:31" ht="12.95" customHeight="1" x14ac:dyDescent="0.25">
      <c r="A64" s="460">
        <v>8248</v>
      </c>
      <c r="B64" s="230">
        <v>1</v>
      </c>
      <c r="C64" s="179" t="s">
        <v>122</v>
      </c>
      <c r="D64" s="227"/>
      <c r="E64" s="707"/>
      <c r="F64" s="708"/>
      <c r="G64" s="708"/>
      <c r="H64" s="709"/>
      <c r="I64" s="708"/>
      <c r="J64" s="708"/>
      <c r="K64" s="708"/>
      <c r="L64" s="710"/>
      <c r="M64" s="718"/>
      <c r="N64" s="719">
        <f t="shared" si="0"/>
        <v>0</v>
      </c>
      <c r="O64" s="458"/>
    </row>
    <row r="65" spans="1:15" ht="12.95" customHeight="1" x14ac:dyDescent="0.25">
      <c r="A65" s="461"/>
      <c r="B65" s="230">
        <v>2</v>
      </c>
      <c r="C65" s="183" t="s">
        <v>123</v>
      </c>
      <c r="D65" s="225"/>
      <c r="E65" s="707"/>
      <c r="F65" s="708"/>
      <c r="G65" s="708"/>
      <c r="H65" s="709"/>
      <c r="I65" s="708"/>
      <c r="J65" s="708"/>
      <c r="K65" s="708"/>
      <c r="L65" s="710"/>
      <c r="M65" s="711"/>
      <c r="N65" s="719">
        <f t="shared" si="0"/>
        <v>0</v>
      </c>
      <c r="O65" s="458"/>
    </row>
    <row r="66" spans="1:15" ht="12.95" customHeight="1" x14ac:dyDescent="0.25">
      <c r="A66" s="461"/>
      <c r="B66" s="230">
        <v>3</v>
      </c>
      <c r="C66" s="183" t="s">
        <v>124</v>
      </c>
      <c r="D66" s="225"/>
      <c r="E66" s="707"/>
      <c r="F66" s="708"/>
      <c r="G66" s="708"/>
      <c r="H66" s="709"/>
      <c r="I66" s="708"/>
      <c r="J66" s="708"/>
      <c r="K66" s="708"/>
      <c r="L66" s="710"/>
      <c r="M66" s="711"/>
      <c r="N66" s="719">
        <f t="shared" si="0"/>
        <v>0</v>
      </c>
      <c r="O66" s="458"/>
    </row>
    <row r="67" spans="1:15" ht="15" customHeight="1" x14ac:dyDescent="0.25">
      <c r="A67" s="459">
        <v>8248</v>
      </c>
      <c r="B67" s="231" t="s">
        <v>1174</v>
      </c>
      <c r="C67" s="188" t="s">
        <v>125</v>
      </c>
      <c r="D67" s="189"/>
      <c r="E67" s="729">
        <f>SUM(E64:E66)</f>
        <v>0</v>
      </c>
      <c r="F67" s="533">
        <f t="shared" ref="F67:M67" si="17">SUM(F64:F66)</f>
        <v>0</v>
      </c>
      <c r="G67" s="533">
        <f t="shared" si="17"/>
        <v>0</v>
      </c>
      <c r="H67" s="643">
        <f t="shared" si="17"/>
        <v>0</v>
      </c>
      <c r="I67" s="533">
        <f t="shared" si="17"/>
        <v>0</v>
      </c>
      <c r="J67" s="533">
        <f t="shared" si="17"/>
        <v>0</v>
      </c>
      <c r="K67" s="533">
        <f t="shared" si="17"/>
        <v>0</v>
      </c>
      <c r="L67" s="535">
        <f t="shared" si="17"/>
        <v>0</v>
      </c>
      <c r="M67" s="609">
        <f t="shared" si="17"/>
        <v>0</v>
      </c>
      <c r="N67" s="610">
        <f t="shared" si="0"/>
        <v>0</v>
      </c>
      <c r="O67" s="462"/>
    </row>
    <row r="68" spans="1:15" ht="12.95" customHeight="1" x14ac:dyDescent="0.25">
      <c r="A68" s="463">
        <v>8249</v>
      </c>
      <c r="B68" s="178">
        <v>1</v>
      </c>
      <c r="C68" s="179" t="s">
        <v>126</v>
      </c>
      <c r="D68" s="180"/>
      <c r="E68" s="730"/>
      <c r="F68" s="512"/>
      <c r="G68" s="512"/>
      <c r="H68" s="640"/>
      <c r="I68" s="512"/>
      <c r="J68" s="512"/>
      <c r="K68" s="512"/>
      <c r="L68" s="514"/>
      <c r="M68" s="577"/>
      <c r="N68" s="719">
        <f t="shared" si="0"/>
        <v>0</v>
      </c>
    </row>
    <row r="69" spans="1:15" ht="12.95" customHeight="1" x14ac:dyDescent="0.25">
      <c r="A69" s="457"/>
      <c r="B69" s="182">
        <v>2</v>
      </c>
      <c r="C69" s="183" t="s">
        <v>127</v>
      </c>
      <c r="D69" s="184"/>
      <c r="E69" s="730"/>
      <c r="F69" s="512"/>
      <c r="G69" s="512"/>
      <c r="H69" s="640"/>
      <c r="I69" s="512"/>
      <c r="J69" s="512"/>
      <c r="K69" s="512"/>
      <c r="L69" s="514"/>
      <c r="M69" s="611"/>
      <c r="N69" s="719">
        <f t="shared" si="0"/>
        <v>0</v>
      </c>
    </row>
    <row r="70" spans="1:15" ht="12.95" customHeight="1" x14ac:dyDescent="0.25">
      <c r="A70" s="457"/>
      <c r="B70" s="182">
        <v>9</v>
      </c>
      <c r="C70" s="197" t="s">
        <v>128</v>
      </c>
      <c r="D70" s="201"/>
      <c r="E70" s="731"/>
      <c r="F70" s="518"/>
      <c r="G70" s="518"/>
      <c r="H70" s="647"/>
      <c r="I70" s="518"/>
      <c r="J70" s="518"/>
      <c r="K70" s="518"/>
      <c r="L70" s="520"/>
      <c r="M70" s="582"/>
      <c r="N70" s="529">
        <f t="shared" si="0"/>
        <v>0</v>
      </c>
    </row>
    <row r="71" spans="1:15" ht="15" customHeight="1" x14ac:dyDescent="0.25">
      <c r="A71" s="459">
        <v>8249</v>
      </c>
      <c r="B71" s="187" t="s">
        <v>1174</v>
      </c>
      <c r="C71" s="191" t="s">
        <v>129</v>
      </c>
      <c r="D71" s="213"/>
      <c r="E71" s="527">
        <f>SUM(E68:E70)</f>
        <v>0</v>
      </c>
      <c r="F71" s="525">
        <f t="shared" ref="F71:M71" si="18">SUM(F68:F70)</f>
        <v>0</v>
      </c>
      <c r="G71" s="525">
        <f t="shared" si="18"/>
        <v>0</v>
      </c>
      <c r="H71" s="732">
        <f t="shared" si="18"/>
        <v>0</v>
      </c>
      <c r="I71" s="525">
        <f t="shared" si="18"/>
        <v>0</v>
      </c>
      <c r="J71" s="525">
        <f t="shared" si="18"/>
        <v>0</v>
      </c>
      <c r="K71" s="525">
        <f t="shared" si="18"/>
        <v>0</v>
      </c>
      <c r="L71" s="527">
        <f t="shared" si="18"/>
        <v>0</v>
      </c>
      <c r="M71" s="528">
        <f t="shared" si="18"/>
        <v>0</v>
      </c>
      <c r="N71" s="529">
        <f t="shared" si="0"/>
        <v>0</v>
      </c>
    </row>
    <row r="72" spans="1:15" ht="12.95" customHeight="1" x14ac:dyDescent="0.25">
      <c r="A72" s="457">
        <v>8251</v>
      </c>
      <c r="B72" s="185">
        <v>1</v>
      </c>
      <c r="C72" s="179" t="s">
        <v>130</v>
      </c>
      <c r="D72" s="227"/>
      <c r="E72" s="707"/>
      <c r="F72" s="708"/>
      <c r="G72" s="708"/>
      <c r="H72" s="709"/>
      <c r="I72" s="708"/>
      <c r="J72" s="708"/>
      <c r="K72" s="708"/>
      <c r="L72" s="710"/>
      <c r="M72" s="718"/>
      <c r="N72" s="719">
        <f t="shared" ref="N72:N83" si="19">SUM(E72:M72)-H72</f>
        <v>0</v>
      </c>
    </row>
    <row r="73" spans="1:15" ht="12.95" customHeight="1" x14ac:dyDescent="0.25">
      <c r="A73" s="461"/>
      <c r="B73" s="185">
        <v>2</v>
      </c>
      <c r="C73" s="183" t="s">
        <v>131</v>
      </c>
      <c r="D73" s="225"/>
      <c r="E73" s="707"/>
      <c r="F73" s="708"/>
      <c r="G73" s="708"/>
      <c r="H73" s="709"/>
      <c r="I73" s="708"/>
      <c r="J73" s="708"/>
      <c r="K73" s="708"/>
      <c r="L73" s="710"/>
      <c r="M73" s="711"/>
      <c r="N73" s="719">
        <f t="shared" si="19"/>
        <v>0</v>
      </c>
    </row>
    <row r="74" spans="1:15" ht="12.95" customHeight="1" x14ac:dyDescent="0.25">
      <c r="A74" s="461"/>
      <c r="B74" s="185">
        <v>3</v>
      </c>
      <c r="C74" s="183" t="s">
        <v>132</v>
      </c>
      <c r="D74" s="225"/>
      <c r="E74" s="707"/>
      <c r="F74" s="708"/>
      <c r="G74" s="708"/>
      <c r="H74" s="709"/>
      <c r="I74" s="708"/>
      <c r="J74" s="708"/>
      <c r="K74" s="708"/>
      <c r="L74" s="710"/>
      <c r="M74" s="711"/>
      <c r="N74" s="719">
        <f t="shared" si="19"/>
        <v>0</v>
      </c>
    </row>
    <row r="75" spans="1:15" s="161" customFormat="1" ht="15" customHeight="1" x14ac:dyDescent="0.2">
      <c r="A75" s="461"/>
      <c r="B75" s="185">
        <v>4</v>
      </c>
      <c r="C75" s="232" t="s">
        <v>133</v>
      </c>
      <c r="D75" s="225"/>
      <c r="E75" s="707"/>
      <c r="F75" s="708"/>
      <c r="G75" s="708"/>
      <c r="H75" s="709"/>
      <c r="I75" s="708"/>
      <c r="J75" s="708"/>
      <c r="K75" s="708"/>
      <c r="L75" s="710"/>
      <c r="M75" s="711"/>
      <c r="N75" s="719">
        <f t="shared" si="19"/>
        <v>0</v>
      </c>
    </row>
    <row r="76" spans="1:15" s="161" customFormat="1" ht="15" customHeight="1" x14ac:dyDescent="0.2">
      <c r="A76" s="461"/>
      <c r="B76" s="185">
        <v>5</v>
      </c>
      <c r="C76" s="232" t="s">
        <v>134</v>
      </c>
      <c r="D76" s="225"/>
      <c r="E76" s="707"/>
      <c r="F76" s="708"/>
      <c r="G76" s="708"/>
      <c r="H76" s="709"/>
      <c r="I76" s="708"/>
      <c r="J76" s="708"/>
      <c r="K76" s="708"/>
      <c r="L76" s="710"/>
      <c r="M76" s="711"/>
      <c r="N76" s="719">
        <f t="shared" si="19"/>
        <v>0</v>
      </c>
    </row>
    <row r="77" spans="1:15" s="161" customFormat="1" ht="12.95" customHeight="1" x14ac:dyDescent="0.2">
      <c r="A77" s="461"/>
      <c r="B77" s="185">
        <v>9</v>
      </c>
      <c r="C77" s="197" t="s">
        <v>135</v>
      </c>
      <c r="D77" s="233"/>
      <c r="E77" s="720"/>
      <c r="F77" s="721"/>
      <c r="G77" s="721"/>
      <c r="H77" s="722"/>
      <c r="I77" s="721"/>
      <c r="J77" s="721"/>
      <c r="K77" s="721"/>
      <c r="L77" s="723"/>
      <c r="M77" s="724"/>
      <c r="N77" s="529">
        <f t="shared" si="19"/>
        <v>0</v>
      </c>
    </row>
    <row r="78" spans="1:15" s="161" customFormat="1" ht="12.95" customHeight="1" x14ac:dyDescent="0.2">
      <c r="A78" s="459">
        <v>8251</v>
      </c>
      <c r="B78" s="187" t="s">
        <v>1174</v>
      </c>
      <c r="C78" s="191" t="s">
        <v>136</v>
      </c>
      <c r="D78" s="226"/>
      <c r="E78" s="725">
        <f>SUM(E72:E77)</f>
        <v>0</v>
      </c>
      <c r="F78" s="726">
        <f t="shared" ref="F78:M78" si="20">SUM(F72:F77)</f>
        <v>0</v>
      </c>
      <c r="G78" s="726">
        <f t="shared" si="20"/>
        <v>0</v>
      </c>
      <c r="H78" s="727">
        <f t="shared" si="20"/>
        <v>0</v>
      </c>
      <c r="I78" s="726">
        <f t="shared" si="20"/>
        <v>0</v>
      </c>
      <c r="J78" s="726">
        <f t="shared" si="20"/>
        <v>0</v>
      </c>
      <c r="K78" s="726">
        <f t="shared" si="20"/>
        <v>0</v>
      </c>
      <c r="L78" s="728">
        <f t="shared" si="20"/>
        <v>0</v>
      </c>
      <c r="M78" s="717">
        <f t="shared" si="20"/>
        <v>0</v>
      </c>
      <c r="N78" s="529">
        <f t="shared" si="19"/>
        <v>0</v>
      </c>
    </row>
    <row r="79" spans="1:15" s="161" customFormat="1" ht="12.95" customHeight="1" x14ac:dyDescent="0.2">
      <c r="A79" s="457">
        <v>8252</v>
      </c>
      <c r="B79" s="185">
        <v>1</v>
      </c>
      <c r="C79" s="179" t="s">
        <v>137</v>
      </c>
      <c r="D79" s="227"/>
      <c r="E79" s="707"/>
      <c r="F79" s="708"/>
      <c r="G79" s="708"/>
      <c r="H79" s="709"/>
      <c r="I79" s="708"/>
      <c r="J79" s="708"/>
      <c r="K79" s="708"/>
      <c r="L79" s="710"/>
      <c r="M79" s="718"/>
      <c r="N79" s="719">
        <f t="shared" si="19"/>
        <v>0</v>
      </c>
    </row>
    <row r="80" spans="1:15" s="161" customFormat="1" ht="12.95" customHeight="1" x14ac:dyDescent="0.2">
      <c r="A80" s="461"/>
      <c r="B80" s="185">
        <v>9</v>
      </c>
      <c r="C80" s="234" t="s">
        <v>138</v>
      </c>
      <c r="D80" s="233"/>
      <c r="E80" s="733"/>
      <c r="F80" s="734"/>
      <c r="G80" s="734"/>
      <c r="H80" s="735"/>
      <c r="I80" s="734"/>
      <c r="J80" s="734"/>
      <c r="K80" s="734"/>
      <c r="L80" s="736"/>
      <c r="M80" s="737"/>
      <c r="N80" s="738">
        <f t="shared" si="19"/>
        <v>0</v>
      </c>
    </row>
    <row r="81" spans="1:23" s="161" customFormat="1" ht="15" customHeight="1" x14ac:dyDescent="0.2">
      <c r="A81" s="459">
        <v>8252</v>
      </c>
      <c r="B81" s="187" t="s">
        <v>1174</v>
      </c>
      <c r="C81" s="188" t="s">
        <v>139</v>
      </c>
      <c r="D81" s="224"/>
      <c r="E81" s="713">
        <f>SUM(E79:E80)</f>
        <v>0</v>
      </c>
      <c r="F81" s="714">
        <f t="shared" ref="F81:M81" si="21">SUM(F79:F80)</f>
        <v>0</v>
      </c>
      <c r="G81" s="714">
        <f t="shared" si="21"/>
        <v>0</v>
      </c>
      <c r="H81" s="715">
        <f t="shared" si="21"/>
        <v>0</v>
      </c>
      <c r="I81" s="714">
        <f t="shared" si="21"/>
        <v>0</v>
      </c>
      <c r="J81" s="714">
        <f t="shared" si="21"/>
        <v>0</v>
      </c>
      <c r="K81" s="714">
        <f t="shared" si="21"/>
        <v>0</v>
      </c>
      <c r="L81" s="716">
        <f t="shared" si="21"/>
        <v>0</v>
      </c>
      <c r="M81" s="717">
        <f t="shared" si="21"/>
        <v>0</v>
      </c>
      <c r="N81" s="610">
        <f t="shared" si="19"/>
        <v>0</v>
      </c>
    </row>
    <row r="82" spans="1:23" s="161" customFormat="1" ht="15" customHeight="1" thickBot="1" x14ac:dyDescent="0.25">
      <c r="A82" s="459">
        <v>8259</v>
      </c>
      <c r="B82" s="187"/>
      <c r="C82" s="188" t="s">
        <v>140</v>
      </c>
      <c r="D82" s="224"/>
      <c r="E82" s="720"/>
      <c r="F82" s="721"/>
      <c r="G82" s="721"/>
      <c r="H82" s="722"/>
      <c r="I82" s="721"/>
      <c r="J82" s="721"/>
      <c r="K82" s="721"/>
      <c r="L82" s="723"/>
      <c r="M82" s="739"/>
      <c r="N82" s="529">
        <f t="shared" si="19"/>
        <v>0</v>
      </c>
    </row>
    <row r="83" spans="1:23" ht="16.5" thickBot="1" x14ac:dyDescent="0.3">
      <c r="A83" s="464">
        <v>829</v>
      </c>
      <c r="B83" s="207" t="s">
        <v>1174</v>
      </c>
      <c r="C83" s="216" t="s">
        <v>92</v>
      </c>
      <c r="D83" s="217"/>
      <c r="E83" s="740">
        <f>SUM(E82,E81,E78,E71,E67,E63,E58,E55,E52,E49,E48)</f>
        <v>0</v>
      </c>
      <c r="F83" s="741">
        <f t="shared" ref="F83:M83" si="22">SUM(F82,F81,F78,F71,F67,F63,F58,F55,F52,F49,F48)</f>
        <v>0</v>
      </c>
      <c r="G83" s="741">
        <f t="shared" si="22"/>
        <v>0</v>
      </c>
      <c r="H83" s="742">
        <f t="shared" si="22"/>
        <v>0</v>
      </c>
      <c r="I83" s="741">
        <f t="shared" si="22"/>
        <v>0</v>
      </c>
      <c r="J83" s="741">
        <f t="shared" si="22"/>
        <v>0</v>
      </c>
      <c r="K83" s="741">
        <f t="shared" si="22"/>
        <v>0</v>
      </c>
      <c r="L83" s="740">
        <f t="shared" si="22"/>
        <v>0</v>
      </c>
      <c r="M83" s="743">
        <f t="shared" si="22"/>
        <v>0</v>
      </c>
      <c r="N83" s="744">
        <f t="shared" si="19"/>
        <v>0</v>
      </c>
    </row>
    <row r="84" spans="1:23" ht="24.75" customHeight="1" x14ac:dyDescent="0.25">
      <c r="E84" s="239" t="str">
        <f>IF(E83-E46=0," ","Chyba bilance")</f>
        <v xml:space="preserve"> </v>
      </c>
      <c r="F84" s="239" t="str">
        <f t="shared" ref="F84:W84" si="23">IF(F83-F46=0," ","Chyba bilance")</f>
        <v xml:space="preserve"> </v>
      </c>
      <c r="G84" s="239" t="str">
        <f t="shared" si="23"/>
        <v xml:space="preserve"> </v>
      </c>
      <c r="H84" s="239" t="str">
        <f t="shared" si="23"/>
        <v xml:space="preserve"> </v>
      </c>
      <c r="I84" s="239" t="str">
        <f t="shared" si="23"/>
        <v xml:space="preserve"> </v>
      </c>
      <c r="J84" s="239" t="str">
        <f t="shared" si="23"/>
        <v xml:space="preserve"> </v>
      </c>
      <c r="K84" s="239" t="str">
        <f t="shared" si="23"/>
        <v xml:space="preserve"> </v>
      </c>
      <c r="L84" s="239" t="str">
        <f t="shared" si="23"/>
        <v xml:space="preserve"> </v>
      </c>
      <c r="M84" s="239" t="str">
        <f t="shared" si="23"/>
        <v xml:space="preserve"> </v>
      </c>
      <c r="N84" s="239" t="str">
        <f t="shared" si="23"/>
        <v xml:space="preserve"> </v>
      </c>
      <c r="O84" s="239" t="str">
        <f t="shared" si="23"/>
        <v xml:space="preserve"> </v>
      </c>
      <c r="P84" s="239" t="str">
        <f t="shared" si="23"/>
        <v xml:space="preserve"> </v>
      </c>
      <c r="Q84" s="239" t="str">
        <f t="shared" si="23"/>
        <v xml:space="preserve"> </v>
      </c>
      <c r="R84" s="239" t="str">
        <f t="shared" si="23"/>
        <v xml:space="preserve"> </v>
      </c>
      <c r="S84" s="239" t="str">
        <f t="shared" si="23"/>
        <v xml:space="preserve"> </v>
      </c>
      <c r="T84" s="239" t="str">
        <f t="shared" si="23"/>
        <v xml:space="preserve"> </v>
      </c>
      <c r="U84" s="239" t="str">
        <f t="shared" si="23"/>
        <v xml:space="preserve"> </v>
      </c>
      <c r="V84" s="239" t="str">
        <f t="shared" si="23"/>
        <v xml:space="preserve"> </v>
      </c>
      <c r="W84" s="239" t="str">
        <f t="shared" si="23"/>
        <v xml:space="preserve"> </v>
      </c>
    </row>
  </sheetData>
  <sheetProtection password="CC61" sheet="1" objects="1" scenarios="1"/>
  <mergeCells count="1">
    <mergeCell ref="M1:N1"/>
  </mergeCells>
  <phoneticPr fontId="15" type="noConversion"/>
  <printOptions horizontalCentered="1" gridLinesSet="0"/>
  <pageMargins left="0.56000000000000005" right="0.27559055118110237" top="0.56000000000000005" bottom="0.19685039370078741" header="0" footer="0"/>
  <pageSetup paperSize="9" scale="65" orientation="portrait" horizontalDpi="180" verticalDpi="180" r:id="rId1"/>
  <headerFooter alignWithMargins="0">
    <oddHeader>&amp;RPříloha č.2 k čj. 113/5 095/2000</oddHead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syncVertical="1" syncRef="A1" transitionEvaluation="1" codeName="List13"/>
  <dimension ref="A1:S114"/>
  <sheetViews>
    <sheetView showGridLines="0" zoomScaleNormal="100" workbookViewId="0">
      <selection activeCell="E11" sqref="E11"/>
    </sheetView>
  </sheetViews>
  <sheetFormatPr defaultColWidth="12.5703125" defaultRowHeight="12.75" x14ac:dyDescent="0.2"/>
  <cols>
    <col min="1" max="1" width="7.7109375" style="367" customWidth="1"/>
    <col min="2" max="2" width="36" style="367" customWidth="1"/>
    <col min="3" max="3" width="5.7109375" style="367" customWidth="1"/>
    <col min="4" max="4" width="8.7109375" style="367" customWidth="1"/>
    <col min="5" max="8" width="9.7109375" style="367" customWidth="1"/>
    <col min="9" max="9" width="10.28515625" style="367" customWidth="1"/>
    <col min="10" max="10" width="12.5703125" style="367"/>
    <col min="11" max="11" width="48.85546875" style="367" hidden="1" customWidth="1"/>
    <col min="12" max="12" width="9.7109375" style="367" hidden="1" customWidth="1"/>
    <col min="13" max="13" width="42.85546875" style="367" hidden="1" customWidth="1"/>
    <col min="14" max="14" width="8" style="367" hidden="1" customWidth="1"/>
    <col min="15" max="15" width="7.85546875" style="367" hidden="1" customWidth="1"/>
    <col min="16" max="16" width="51.28515625" style="367" hidden="1" customWidth="1"/>
    <col min="17" max="17" width="12.5703125" style="367" hidden="1" customWidth="1"/>
    <col min="18" max="18" width="53.7109375" style="367" hidden="1" customWidth="1"/>
    <col min="19" max="19" width="7.85546875" style="367" hidden="1" customWidth="1"/>
    <col min="20" max="20" width="12.5703125" style="367" customWidth="1"/>
    <col min="21" max="16384" width="12.5703125" style="367"/>
  </cols>
  <sheetData>
    <row r="1" spans="1:19" ht="24.95" customHeight="1" thickBot="1" x14ac:dyDescent="0.35">
      <c r="A1" s="363" t="s">
        <v>741</v>
      </c>
      <c r="B1" s="364" t="s">
        <v>1179</v>
      </c>
      <c r="C1" s="365"/>
      <c r="D1" s="366"/>
      <c r="E1" s="366"/>
      <c r="F1" s="366"/>
      <c r="G1" s="366"/>
      <c r="H1" s="466" t="str">
        <f>INDEX($K$3:$S$10,$L$1,2)</f>
        <v>RA 85 269</v>
      </c>
      <c r="I1" s="467"/>
      <c r="L1" s="966">
        <v>7</v>
      </c>
    </row>
    <row r="2" spans="1:19" ht="12" customHeight="1" thickBot="1" x14ac:dyDescent="0.25">
      <c r="A2" s="368"/>
      <c r="B2" s="369"/>
      <c r="C2" s="369"/>
      <c r="D2" s="369"/>
      <c r="E2" s="369"/>
      <c r="F2" s="369"/>
      <c r="G2" s="369"/>
      <c r="H2" s="369"/>
      <c r="I2" s="370"/>
    </row>
    <row r="3" spans="1:19" ht="19.5" customHeight="1" thickBot="1" x14ac:dyDescent="0.25">
      <c r="A3" s="468" t="str">
        <f>INDEX($K$3:$S$10,$L$1,1)</f>
        <v xml:space="preserve"> Specifikace ostatních strojů a zařízení projektu (akce) :</v>
      </c>
      <c r="B3" s="371"/>
      <c r="F3" s="372" t="s">
        <v>206</v>
      </c>
      <c r="G3" s="372"/>
      <c r="H3" s="1086"/>
      <c r="I3" s="1087"/>
      <c r="K3" s="475" t="s">
        <v>514</v>
      </c>
      <c r="L3" s="476" t="s">
        <v>299</v>
      </c>
      <c r="M3" s="475" t="s">
        <v>1181</v>
      </c>
      <c r="N3" s="475">
        <v>812401</v>
      </c>
      <c r="O3" s="475" t="s">
        <v>211</v>
      </c>
      <c r="P3" s="475" t="s">
        <v>1182</v>
      </c>
      <c r="Q3" s="475"/>
      <c r="R3" s="475" t="s">
        <v>1183</v>
      </c>
      <c r="S3" s="475" t="s">
        <v>528</v>
      </c>
    </row>
    <row r="4" spans="1:19" ht="12" customHeight="1" thickBot="1" x14ac:dyDescent="0.25">
      <c r="A4" s="394"/>
      <c r="B4" s="373"/>
      <c r="C4" s="373"/>
      <c r="D4" s="373"/>
      <c r="E4" s="373"/>
      <c r="F4" s="373"/>
      <c r="G4" s="373"/>
      <c r="H4" s="373"/>
      <c r="I4" s="373"/>
      <c r="K4" s="475" t="s">
        <v>515</v>
      </c>
      <c r="L4" s="476" t="s">
        <v>303</v>
      </c>
      <c r="M4" s="475" t="s">
        <v>14</v>
      </c>
      <c r="N4" s="475">
        <v>812501</v>
      </c>
      <c r="O4" s="475" t="s">
        <v>212</v>
      </c>
      <c r="P4" s="475" t="s">
        <v>1142</v>
      </c>
      <c r="Q4" s="475"/>
      <c r="R4" s="475" t="s">
        <v>1184</v>
      </c>
      <c r="S4" s="475" t="s">
        <v>529</v>
      </c>
    </row>
    <row r="5" spans="1:19" ht="12.95" customHeight="1" thickTop="1" x14ac:dyDescent="0.2">
      <c r="A5" s="374" t="s">
        <v>207</v>
      </c>
      <c r="B5" s="469" t="str">
        <f>INDEX($K$3:$S$10,$L$1,6)</f>
        <v xml:space="preserve"> Označení ostat. strojů a zařízení (SZ) v projekt.dokumentaci</v>
      </c>
      <c r="C5" s="375"/>
      <c r="D5" s="395" t="s">
        <v>213</v>
      </c>
      <c r="E5" s="470" t="str">
        <f>INDEX($K$3:$S$10,$L$1,8)</f>
        <v>Zdroje fin.nákl.ostat.strojů a zař. (uvádí se č.ř.form.RA 81) *)</v>
      </c>
      <c r="F5" s="471"/>
      <c r="G5" s="471"/>
      <c r="H5" s="471"/>
      <c r="I5" s="472"/>
      <c r="K5" s="475" t="s">
        <v>522</v>
      </c>
      <c r="L5" s="477" t="s">
        <v>666</v>
      </c>
      <c r="M5" s="475" t="s">
        <v>1185</v>
      </c>
      <c r="N5" s="475">
        <v>8126101</v>
      </c>
      <c r="O5" s="475" t="s">
        <v>1186</v>
      </c>
      <c r="P5" s="475" t="s">
        <v>1187</v>
      </c>
      <c r="Q5" s="475"/>
      <c r="R5" s="475" t="s">
        <v>1188</v>
      </c>
      <c r="S5" s="475" t="s">
        <v>534</v>
      </c>
    </row>
    <row r="6" spans="1:19" ht="12.95" customHeight="1" thickBot="1" x14ac:dyDescent="0.25">
      <c r="A6" s="376" t="s">
        <v>208</v>
      </c>
      <c r="B6" s="377" t="s">
        <v>209</v>
      </c>
      <c r="C6" s="378" t="s">
        <v>210</v>
      </c>
      <c r="D6" s="396" t="s">
        <v>214</v>
      </c>
      <c r="E6" s="378"/>
      <c r="F6" s="378"/>
      <c r="G6" s="378"/>
      <c r="H6" s="378"/>
      <c r="I6" s="390"/>
      <c r="K6" s="475" t="s">
        <v>523</v>
      </c>
      <c r="L6" s="477" t="s">
        <v>374</v>
      </c>
      <c r="M6" s="475" t="s">
        <v>1189</v>
      </c>
      <c r="N6" s="475">
        <v>8126201</v>
      </c>
      <c r="O6" s="475" t="s">
        <v>375</v>
      </c>
      <c r="P6" s="475" t="s">
        <v>1190</v>
      </c>
      <c r="Q6" s="475"/>
      <c r="R6" s="475" t="s">
        <v>1191</v>
      </c>
      <c r="S6" s="475" t="s">
        <v>530</v>
      </c>
    </row>
    <row r="7" spans="1:19" ht="9" customHeight="1" thickTop="1" x14ac:dyDescent="0.2">
      <c r="A7" s="379"/>
      <c r="B7" s="380"/>
      <c r="C7" s="379"/>
      <c r="D7" s="379"/>
      <c r="E7" s="379"/>
      <c r="F7" s="379"/>
      <c r="G7" s="379"/>
      <c r="H7" s="379"/>
      <c r="I7" s="381"/>
      <c r="K7" s="475" t="s">
        <v>524</v>
      </c>
      <c r="L7" s="477" t="s">
        <v>376</v>
      </c>
      <c r="M7" s="475" t="s">
        <v>1192</v>
      </c>
      <c r="N7" s="475">
        <v>8126301</v>
      </c>
      <c r="O7" s="475" t="s">
        <v>377</v>
      </c>
      <c r="P7" s="475" t="s">
        <v>1193</v>
      </c>
      <c r="Q7" s="475"/>
      <c r="R7" s="475" t="s">
        <v>1194</v>
      </c>
      <c r="S7" s="475" t="s">
        <v>531</v>
      </c>
    </row>
    <row r="8" spans="1:19" ht="15" customHeight="1" x14ac:dyDescent="0.2">
      <c r="A8" s="362">
        <f>INDEX($K$3:$S$10,$L$1,4)</f>
        <v>8126901</v>
      </c>
      <c r="B8" s="751"/>
      <c r="C8" s="751"/>
      <c r="D8" s="750"/>
      <c r="E8" s="751"/>
      <c r="F8" s="751"/>
      <c r="G8" s="751"/>
      <c r="H8" s="751"/>
      <c r="I8" s="755"/>
      <c r="K8" s="475" t="s">
        <v>516</v>
      </c>
      <c r="L8" s="477" t="s">
        <v>517</v>
      </c>
      <c r="M8" s="475" t="s">
        <v>521</v>
      </c>
      <c r="N8" s="475">
        <v>8126401</v>
      </c>
      <c r="O8" s="475" t="s">
        <v>377</v>
      </c>
      <c r="P8" s="475" t="s">
        <v>518</v>
      </c>
      <c r="Q8" s="475"/>
      <c r="R8" s="475" t="s">
        <v>519</v>
      </c>
      <c r="S8" s="475" t="s">
        <v>520</v>
      </c>
    </row>
    <row r="9" spans="1:19" ht="15" customHeight="1" x14ac:dyDescent="0.2">
      <c r="A9" s="473">
        <f t="shared" ref="A9:A40" si="0">A8+1</f>
        <v>8126902</v>
      </c>
      <c r="B9" s="756"/>
      <c r="C9" s="756"/>
      <c r="D9" s="755"/>
      <c r="E9" s="756"/>
      <c r="F9" s="756"/>
      <c r="G9" s="756"/>
      <c r="H9" s="756"/>
      <c r="I9" s="755"/>
      <c r="K9" s="475" t="s">
        <v>525</v>
      </c>
      <c r="L9" s="477" t="s">
        <v>378</v>
      </c>
      <c r="M9" s="475" t="s">
        <v>1195</v>
      </c>
      <c r="N9" s="475">
        <v>8126901</v>
      </c>
      <c r="O9" s="475" t="s">
        <v>379</v>
      </c>
      <c r="P9" s="475" t="s">
        <v>1143</v>
      </c>
      <c r="Q9" s="475"/>
      <c r="R9" s="475" t="s">
        <v>1196</v>
      </c>
      <c r="S9" s="475" t="s">
        <v>532</v>
      </c>
    </row>
    <row r="10" spans="1:19" ht="15" customHeight="1" x14ac:dyDescent="0.2">
      <c r="A10" s="473">
        <f t="shared" si="0"/>
        <v>8126903</v>
      </c>
      <c r="B10" s="756"/>
      <c r="C10" s="756"/>
      <c r="D10" s="755"/>
      <c r="E10" s="756"/>
      <c r="F10" s="756"/>
      <c r="G10" s="756"/>
      <c r="H10" s="756"/>
      <c r="I10" s="755"/>
      <c r="K10" s="475" t="s">
        <v>526</v>
      </c>
      <c r="L10" s="477" t="s">
        <v>381</v>
      </c>
      <c r="M10" s="475" t="s">
        <v>1197</v>
      </c>
      <c r="N10" s="475">
        <v>8127101</v>
      </c>
      <c r="O10" s="475" t="s">
        <v>380</v>
      </c>
      <c r="P10" s="475" t="s">
        <v>1198</v>
      </c>
      <c r="Q10" s="475"/>
      <c r="R10" s="475" t="s">
        <v>1199</v>
      </c>
      <c r="S10" s="475" t="s">
        <v>533</v>
      </c>
    </row>
    <row r="11" spans="1:19" ht="15" customHeight="1" x14ac:dyDescent="0.2">
      <c r="A11" s="473">
        <f t="shared" si="0"/>
        <v>8126904</v>
      </c>
      <c r="B11" s="756"/>
      <c r="C11" s="756"/>
      <c r="D11" s="755"/>
      <c r="E11" s="756"/>
      <c r="F11" s="756"/>
      <c r="G11" s="756"/>
      <c r="H11" s="756"/>
      <c r="I11" s="755"/>
    </row>
    <row r="12" spans="1:19" ht="15" customHeight="1" x14ac:dyDescent="0.2">
      <c r="A12" s="473">
        <f t="shared" si="0"/>
        <v>8126905</v>
      </c>
      <c r="B12" s="756"/>
      <c r="C12" s="756"/>
      <c r="D12" s="755"/>
      <c r="E12" s="756"/>
      <c r="F12" s="756"/>
      <c r="G12" s="756"/>
      <c r="H12" s="756"/>
      <c r="I12" s="755"/>
      <c r="K12" s="475" t="s">
        <v>1200</v>
      </c>
    </row>
    <row r="13" spans="1:19" ht="15" customHeight="1" x14ac:dyDescent="0.2">
      <c r="A13" s="473">
        <f t="shared" si="0"/>
        <v>8126906</v>
      </c>
      <c r="B13" s="756"/>
      <c r="C13" s="756"/>
      <c r="D13" s="755"/>
      <c r="E13" s="756"/>
      <c r="F13" s="756"/>
      <c r="G13" s="756"/>
      <c r="H13" s="756"/>
      <c r="I13" s="755"/>
      <c r="K13" s="475" t="s">
        <v>1201</v>
      </c>
    </row>
    <row r="14" spans="1:19" ht="15" customHeight="1" x14ac:dyDescent="0.2">
      <c r="A14" s="473">
        <f t="shared" si="0"/>
        <v>8126907</v>
      </c>
      <c r="B14" s="756"/>
      <c r="C14" s="756"/>
      <c r="D14" s="755"/>
      <c r="E14" s="756"/>
      <c r="F14" s="756"/>
      <c r="G14" s="756"/>
      <c r="H14" s="756"/>
      <c r="I14" s="755"/>
      <c r="K14" s="475" t="s">
        <v>1202</v>
      </c>
    </row>
    <row r="15" spans="1:19" ht="15" customHeight="1" x14ac:dyDescent="0.2">
      <c r="A15" s="473">
        <f t="shared" si="0"/>
        <v>8126908</v>
      </c>
      <c r="B15" s="756"/>
      <c r="C15" s="756"/>
      <c r="D15" s="755"/>
      <c r="E15" s="756"/>
      <c r="F15" s="756"/>
      <c r="G15" s="756"/>
      <c r="H15" s="756"/>
      <c r="I15" s="755"/>
      <c r="K15" s="475" t="s">
        <v>1203</v>
      </c>
    </row>
    <row r="16" spans="1:19" ht="15" customHeight="1" x14ac:dyDescent="0.2">
      <c r="A16" s="473">
        <f t="shared" si="0"/>
        <v>8126909</v>
      </c>
      <c r="B16" s="756"/>
      <c r="C16" s="756"/>
      <c r="D16" s="755"/>
      <c r="E16" s="756"/>
      <c r="F16" s="756"/>
      <c r="G16" s="756"/>
      <c r="H16" s="756"/>
      <c r="I16" s="755"/>
      <c r="K16" s="475" t="s">
        <v>1204</v>
      </c>
    </row>
    <row r="17" spans="1:11" ht="15" customHeight="1" x14ac:dyDescent="0.2">
      <c r="A17" s="473">
        <f t="shared" si="0"/>
        <v>8126910</v>
      </c>
      <c r="B17" s="756"/>
      <c r="C17" s="756"/>
      <c r="D17" s="755"/>
      <c r="E17" s="756"/>
      <c r="F17" s="756"/>
      <c r="G17" s="756"/>
      <c r="H17" s="756"/>
      <c r="I17" s="755"/>
      <c r="K17" s="475" t="s">
        <v>1205</v>
      </c>
    </row>
    <row r="18" spans="1:11" ht="15" customHeight="1" x14ac:dyDescent="0.2">
      <c r="A18" s="473">
        <f t="shared" si="0"/>
        <v>8126911</v>
      </c>
      <c r="B18" s="756"/>
      <c r="C18" s="756"/>
      <c r="D18" s="755"/>
      <c r="E18" s="756"/>
      <c r="F18" s="756"/>
      <c r="G18" s="756"/>
      <c r="H18" s="756"/>
      <c r="I18" s="755"/>
      <c r="K18" s="475" t="s">
        <v>1206</v>
      </c>
    </row>
    <row r="19" spans="1:11" ht="15" customHeight="1" x14ac:dyDescent="0.2">
      <c r="A19" s="473">
        <f t="shared" si="0"/>
        <v>8126912</v>
      </c>
      <c r="B19" s="756"/>
      <c r="C19" s="756"/>
      <c r="D19" s="755"/>
      <c r="E19" s="756"/>
      <c r="F19" s="756"/>
      <c r="G19" s="756"/>
      <c r="H19" s="756"/>
      <c r="I19" s="755"/>
      <c r="K19" s="475" t="s">
        <v>1207</v>
      </c>
    </row>
    <row r="20" spans="1:11" ht="15" customHeight="1" x14ac:dyDescent="0.2">
      <c r="A20" s="473">
        <f t="shared" si="0"/>
        <v>8126913</v>
      </c>
      <c r="B20" s="756"/>
      <c r="C20" s="756"/>
      <c r="D20" s="755"/>
      <c r="E20" s="756"/>
      <c r="F20" s="756"/>
      <c r="G20" s="756"/>
      <c r="H20" s="756"/>
      <c r="I20" s="755"/>
      <c r="K20" s="475" t="s">
        <v>1208</v>
      </c>
    </row>
    <row r="21" spans="1:11" ht="15" customHeight="1" x14ac:dyDescent="0.2">
      <c r="A21" s="473">
        <f t="shared" si="0"/>
        <v>8126914</v>
      </c>
      <c r="B21" s="756"/>
      <c r="C21" s="756"/>
      <c r="D21" s="755"/>
      <c r="E21" s="756"/>
      <c r="F21" s="756"/>
      <c r="G21" s="756"/>
      <c r="H21" s="756"/>
      <c r="I21" s="755"/>
      <c r="K21" s="475" t="s">
        <v>1209</v>
      </c>
    </row>
    <row r="22" spans="1:11" ht="15" customHeight="1" x14ac:dyDescent="0.2">
      <c r="A22" s="473">
        <f t="shared" si="0"/>
        <v>8126915</v>
      </c>
      <c r="B22" s="756"/>
      <c r="C22" s="756"/>
      <c r="D22" s="755"/>
      <c r="E22" s="756"/>
      <c r="F22" s="756"/>
      <c r="G22" s="756"/>
      <c r="H22" s="756"/>
      <c r="I22" s="755"/>
      <c r="K22" s="475" t="s">
        <v>1210</v>
      </c>
    </row>
    <row r="23" spans="1:11" ht="15" customHeight="1" x14ac:dyDescent="0.2">
      <c r="A23" s="473">
        <f t="shared" si="0"/>
        <v>8126916</v>
      </c>
      <c r="B23" s="756"/>
      <c r="C23" s="756"/>
      <c r="D23" s="755"/>
      <c r="E23" s="756"/>
      <c r="F23" s="756"/>
      <c r="G23" s="756"/>
      <c r="H23" s="756"/>
      <c r="I23" s="755"/>
      <c r="K23" s="475" t="s">
        <v>1211</v>
      </c>
    </row>
    <row r="24" spans="1:11" ht="15" customHeight="1" x14ac:dyDescent="0.2">
      <c r="A24" s="473">
        <f t="shared" si="0"/>
        <v>8126917</v>
      </c>
      <c r="B24" s="756"/>
      <c r="C24" s="756"/>
      <c r="D24" s="755"/>
      <c r="E24" s="756"/>
      <c r="F24" s="756"/>
      <c r="G24" s="756"/>
      <c r="H24" s="756"/>
      <c r="I24" s="755"/>
      <c r="K24" s="475" t="s">
        <v>0</v>
      </c>
    </row>
    <row r="25" spans="1:11" ht="15" customHeight="1" x14ac:dyDescent="0.2">
      <c r="A25" s="473">
        <f t="shared" si="0"/>
        <v>8126918</v>
      </c>
      <c r="B25" s="756"/>
      <c r="C25" s="756"/>
      <c r="D25" s="755"/>
      <c r="E25" s="756"/>
      <c r="F25" s="756"/>
      <c r="G25" s="756"/>
      <c r="H25" s="756"/>
      <c r="I25" s="755"/>
      <c r="K25" s="475" t="s">
        <v>1</v>
      </c>
    </row>
    <row r="26" spans="1:11" ht="15" customHeight="1" x14ac:dyDescent="0.2">
      <c r="A26" s="473">
        <f t="shared" si="0"/>
        <v>8126919</v>
      </c>
      <c r="B26" s="756"/>
      <c r="C26" s="756"/>
      <c r="D26" s="755"/>
      <c r="E26" s="756"/>
      <c r="F26" s="756"/>
      <c r="G26" s="756"/>
      <c r="H26" s="756"/>
      <c r="I26" s="755"/>
      <c r="K26" s="475" t="s">
        <v>2</v>
      </c>
    </row>
    <row r="27" spans="1:11" ht="15" customHeight="1" x14ac:dyDescent="0.2">
      <c r="A27" s="473">
        <f t="shared" si="0"/>
        <v>8126920</v>
      </c>
      <c r="B27" s="756"/>
      <c r="C27" s="756"/>
      <c r="D27" s="755"/>
      <c r="E27" s="756"/>
      <c r="F27" s="756"/>
      <c r="G27" s="756"/>
      <c r="H27" s="756"/>
      <c r="I27" s="755"/>
      <c r="K27" s="475" t="s">
        <v>3</v>
      </c>
    </row>
    <row r="28" spans="1:11" ht="15" customHeight="1" x14ac:dyDescent="0.2">
      <c r="A28" s="473">
        <f t="shared" si="0"/>
        <v>8126921</v>
      </c>
      <c r="B28" s="756"/>
      <c r="C28" s="756"/>
      <c r="D28" s="755"/>
      <c r="E28" s="756"/>
      <c r="F28" s="756"/>
      <c r="G28" s="756"/>
      <c r="H28" s="756"/>
      <c r="I28" s="755"/>
      <c r="K28" s="475" t="s">
        <v>4</v>
      </c>
    </row>
    <row r="29" spans="1:11" ht="15" customHeight="1" x14ac:dyDescent="0.2">
      <c r="A29" s="473">
        <f t="shared" si="0"/>
        <v>8126922</v>
      </c>
      <c r="B29" s="756"/>
      <c r="C29" s="756"/>
      <c r="D29" s="755"/>
      <c r="E29" s="756"/>
      <c r="F29" s="756"/>
      <c r="G29" s="756"/>
      <c r="H29" s="756"/>
      <c r="I29" s="755"/>
      <c r="K29" s="475" t="s">
        <v>5</v>
      </c>
    </row>
    <row r="30" spans="1:11" ht="15" customHeight="1" x14ac:dyDescent="0.2">
      <c r="A30" s="473">
        <f t="shared" si="0"/>
        <v>8126923</v>
      </c>
      <c r="B30" s="756"/>
      <c r="C30" s="756"/>
      <c r="D30" s="755"/>
      <c r="E30" s="756"/>
      <c r="F30" s="756"/>
      <c r="G30" s="756"/>
      <c r="H30" s="756"/>
      <c r="I30" s="755"/>
      <c r="K30" s="475" t="s">
        <v>6</v>
      </c>
    </row>
    <row r="31" spans="1:11" ht="15" customHeight="1" x14ac:dyDescent="0.2">
      <c r="A31" s="473">
        <f t="shared" si="0"/>
        <v>8126924</v>
      </c>
      <c r="B31" s="756"/>
      <c r="C31" s="756"/>
      <c r="D31" s="755"/>
      <c r="E31" s="756"/>
      <c r="F31" s="756"/>
      <c r="G31" s="756"/>
      <c r="H31" s="756"/>
      <c r="I31" s="755"/>
      <c r="K31" s="475" t="s">
        <v>7</v>
      </c>
    </row>
    <row r="32" spans="1:11" ht="15" customHeight="1" x14ac:dyDescent="0.2">
      <c r="A32" s="473">
        <f t="shared" si="0"/>
        <v>8126925</v>
      </c>
      <c r="B32" s="756"/>
      <c r="C32" s="756"/>
      <c r="D32" s="755"/>
      <c r="E32" s="756"/>
      <c r="F32" s="756"/>
      <c r="G32" s="756"/>
      <c r="H32" s="756"/>
      <c r="I32" s="755"/>
      <c r="K32" s="475" t="s">
        <v>8</v>
      </c>
    </row>
    <row r="33" spans="1:11" ht="15" customHeight="1" x14ac:dyDescent="0.2">
      <c r="A33" s="473">
        <f t="shared" si="0"/>
        <v>8126926</v>
      </c>
      <c r="B33" s="756"/>
      <c r="C33" s="756"/>
      <c r="D33" s="755"/>
      <c r="E33" s="756"/>
      <c r="F33" s="756"/>
      <c r="G33" s="756"/>
      <c r="H33" s="756"/>
      <c r="I33" s="755"/>
      <c r="K33" s="475" t="s">
        <v>9</v>
      </c>
    </row>
    <row r="34" spans="1:11" ht="15" customHeight="1" x14ac:dyDescent="0.2">
      <c r="A34" s="473">
        <f t="shared" si="0"/>
        <v>8126927</v>
      </c>
      <c r="B34" s="756"/>
      <c r="C34" s="756"/>
      <c r="D34" s="755"/>
      <c r="E34" s="756"/>
      <c r="F34" s="756"/>
      <c r="G34" s="756"/>
      <c r="H34" s="756"/>
      <c r="I34" s="755"/>
      <c r="K34" s="475" t="s">
        <v>10</v>
      </c>
    </row>
    <row r="35" spans="1:11" ht="15" customHeight="1" x14ac:dyDescent="0.2">
      <c r="A35" s="473">
        <f t="shared" si="0"/>
        <v>8126928</v>
      </c>
      <c r="B35" s="756"/>
      <c r="C35" s="756"/>
      <c r="D35" s="755"/>
      <c r="E35" s="756"/>
      <c r="F35" s="756"/>
      <c r="G35" s="756"/>
      <c r="H35" s="756"/>
      <c r="I35" s="755"/>
      <c r="K35" s="475" t="s">
        <v>11</v>
      </c>
    </row>
    <row r="36" spans="1:11" ht="15" customHeight="1" x14ac:dyDescent="0.2">
      <c r="A36" s="473">
        <f t="shared" si="0"/>
        <v>8126929</v>
      </c>
      <c r="B36" s="756"/>
      <c r="C36" s="756"/>
      <c r="D36" s="755"/>
      <c r="E36" s="756"/>
      <c r="F36" s="756"/>
      <c r="G36" s="756"/>
      <c r="H36" s="756"/>
      <c r="I36" s="755"/>
      <c r="K36" s="475" t="s">
        <v>12</v>
      </c>
    </row>
    <row r="37" spans="1:11" ht="15" customHeight="1" x14ac:dyDescent="0.2">
      <c r="A37" s="473">
        <f t="shared" si="0"/>
        <v>8126930</v>
      </c>
      <c r="B37" s="756"/>
      <c r="C37" s="756"/>
      <c r="D37" s="755"/>
      <c r="E37" s="756"/>
      <c r="F37" s="756"/>
      <c r="G37" s="756"/>
      <c r="H37" s="756"/>
      <c r="I37" s="755"/>
      <c r="K37" s="475" t="s">
        <v>13</v>
      </c>
    </row>
    <row r="38" spans="1:11" ht="15" customHeight="1" x14ac:dyDescent="0.2">
      <c r="A38" s="473">
        <f t="shared" si="0"/>
        <v>8126931</v>
      </c>
      <c r="B38" s="756"/>
      <c r="C38" s="756"/>
      <c r="D38" s="755"/>
      <c r="E38" s="756"/>
      <c r="F38" s="756"/>
      <c r="G38" s="756"/>
      <c r="H38" s="756"/>
      <c r="I38" s="755"/>
    </row>
    <row r="39" spans="1:11" ht="15" customHeight="1" x14ac:dyDescent="0.2">
      <c r="A39" s="473">
        <f t="shared" si="0"/>
        <v>8126932</v>
      </c>
      <c r="B39" s="756"/>
      <c r="C39" s="756"/>
      <c r="D39" s="755"/>
      <c r="E39" s="756"/>
      <c r="F39" s="756"/>
      <c r="G39" s="756"/>
      <c r="H39" s="756"/>
      <c r="I39" s="755"/>
    </row>
    <row r="40" spans="1:11" ht="15" customHeight="1" x14ac:dyDescent="0.2">
      <c r="A40" s="473">
        <f t="shared" si="0"/>
        <v>8126933</v>
      </c>
      <c r="B40" s="756"/>
      <c r="C40" s="756"/>
      <c r="D40" s="755"/>
      <c r="E40" s="756"/>
      <c r="F40" s="756"/>
      <c r="G40" s="756"/>
      <c r="H40" s="756"/>
      <c r="I40" s="755"/>
    </row>
    <row r="41" spans="1:11" ht="15" customHeight="1" x14ac:dyDescent="0.2">
      <c r="A41" s="473">
        <f t="shared" ref="A41:A57" si="1">A40+1</f>
        <v>8126934</v>
      </c>
      <c r="B41" s="756"/>
      <c r="C41" s="756"/>
      <c r="D41" s="755"/>
      <c r="E41" s="756"/>
      <c r="F41" s="756"/>
      <c r="G41" s="756"/>
      <c r="H41" s="756"/>
      <c r="I41" s="755"/>
    </row>
    <row r="42" spans="1:11" ht="15" customHeight="1" x14ac:dyDescent="0.2">
      <c r="A42" s="473">
        <f t="shared" si="1"/>
        <v>8126935</v>
      </c>
      <c r="B42" s="756"/>
      <c r="C42" s="756"/>
      <c r="D42" s="755"/>
      <c r="E42" s="756"/>
      <c r="F42" s="756"/>
      <c r="G42" s="756"/>
      <c r="H42" s="756"/>
      <c r="I42" s="755"/>
    </row>
    <row r="43" spans="1:11" ht="15" customHeight="1" x14ac:dyDescent="0.2">
      <c r="A43" s="473">
        <f t="shared" si="1"/>
        <v>8126936</v>
      </c>
      <c r="B43" s="756"/>
      <c r="C43" s="756"/>
      <c r="D43" s="755"/>
      <c r="E43" s="756"/>
      <c r="F43" s="756"/>
      <c r="G43" s="756"/>
      <c r="H43" s="756"/>
      <c r="I43" s="755"/>
    </row>
    <row r="44" spans="1:11" ht="15" customHeight="1" x14ac:dyDescent="0.2">
      <c r="A44" s="473">
        <f t="shared" si="1"/>
        <v>8126937</v>
      </c>
      <c r="B44" s="756"/>
      <c r="C44" s="756"/>
      <c r="D44" s="755"/>
      <c r="E44" s="756"/>
      <c r="F44" s="756"/>
      <c r="G44" s="756"/>
      <c r="H44" s="756"/>
      <c r="I44" s="755"/>
    </row>
    <row r="45" spans="1:11" ht="15" customHeight="1" x14ac:dyDescent="0.2">
      <c r="A45" s="473">
        <f t="shared" si="1"/>
        <v>8126938</v>
      </c>
      <c r="B45" s="756"/>
      <c r="C45" s="756"/>
      <c r="D45" s="755"/>
      <c r="E45" s="756"/>
      <c r="F45" s="756"/>
      <c r="G45" s="756"/>
      <c r="H45" s="756"/>
      <c r="I45" s="755"/>
    </row>
    <row r="46" spans="1:11" ht="15" customHeight="1" x14ac:dyDescent="0.2">
      <c r="A46" s="473">
        <f t="shared" si="1"/>
        <v>8126939</v>
      </c>
      <c r="B46" s="756"/>
      <c r="C46" s="756"/>
      <c r="D46" s="755"/>
      <c r="E46" s="756"/>
      <c r="F46" s="756"/>
      <c r="G46" s="756"/>
      <c r="H46" s="756"/>
      <c r="I46" s="755"/>
    </row>
    <row r="47" spans="1:11" ht="15" customHeight="1" x14ac:dyDescent="0.2">
      <c r="A47" s="473">
        <f t="shared" si="1"/>
        <v>8126940</v>
      </c>
      <c r="B47" s="756"/>
      <c r="C47" s="756"/>
      <c r="D47" s="755"/>
      <c r="E47" s="756"/>
      <c r="F47" s="756"/>
      <c r="G47" s="756"/>
      <c r="H47" s="756"/>
      <c r="I47" s="755"/>
    </row>
    <row r="48" spans="1:11" ht="15" customHeight="1" x14ac:dyDescent="0.2">
      <c r="A48" s="473">
        <f t="shared" si="1"/>
        <v>8126941</v>
      </c>
      <c r="B48" s="756"/>
      <c r="C48" s="756"/>
      <c r="D48" s="755"/>
      <c r="E48" s="756"/>
      <c r="F48" s="756"/>
      <c r="G48" s="756"/>
      <c r="H48" s="756"/>
      <c r="I48" s="755"/>
    </row>
    <row r="49" spans="1:9" ht="15" customHeight="1" x14ac:dyDescent="0.2">
      <c r="A49" s="473">
        <f t="shared" si="1"/>
        <v>8126942</v>
      </c>
      <c r="B49" s="756"/>
      <c r="C49" s="756"/>
      <c r="D49" s="755"/>
      <c r="E49" s="756"/>
      <c r="F49" s="756"/>
      <c r="G49" s="756"/>
      <c r="H49" s="756"/>
      <c r="I49" s="755"/>
    </row>
    <row r="50" spans="1:9" ht="15" customHeight="1" x14ac:dyDescent="0.2">
      <c r="A50" s="473">
        <f t="shared" si="1"/>
        <v>8126943</v>
      </c>
      <c r="B50" s="756"/>
      <c r="C50" s="756"/>
      <c r="D50" s="755"/>
      <c r="E50" s="756"/>
      <c r="F50" s="756"/>
      <c r="G50" s="756"/>
      <c r="H50" s="756"/>
      <c r="I50" s="755"/>
    </row>
    <row r="51" spans="1:9" ht="15" customHeight="1" x14ac:dyDescent="0.2">
      <c r="A51" s="473">
        <f t="shared" si="1"/>
        <v>8126944</v>
      </c>
      <c r="B51" s="756"/>
      <c r="C51" s="756"/>
      <c r="D51" s="755"/>
      <c r="E51" s="756"/>
      <c r="F51" s="756"/>
      <c r="G51" s="756"/>
      <c r="H51" s="756"/>
      <c r="I51" s="755"/>
    </row>
    <row r="52" spans="1:9" ht="15" customHeight="1" x14ac:dyDescent="0.2">
      <c r="A52" s="473">
        <f t="shared" si="1"/>
        <v>8126945</v>
      </c>
      <c r="B52" s="756"/>
      <c r="C52" s="756"/>
      <c r="D52" s="755"/>
      <c r="E52" s="756"/>
      <c r="F52" s="756"/>
      <c r="G52" s="756"/>
      <c r="H52" s="756"/>
      <c r="I52" s="755"/>
    </row>
    <row r="53" spans="1:9" ht="15" customHeight="1" x14ac:dyDescent="0.2">
      <c r="A53" s="473">
        <f t="shared" si="1"/>
        <v>8126946</v>
      </c>
      <c r="B53" s="756"/>
      <c r="C53" s="756"/>
      <c r="D53" s="755"/>
      <c r="E53" s="756"/>
      <c r="F53" s="756"/>
      <c r="G53" s="756"/>
      <c r="H53" s="756"/>
      <c r="I53" s="755"/>
    </row>
    <row r="54" spans="1:9" ht="15" customHeight="1" x14ac:dyDescent="0.2">
      <c r="A54" s="473">
        <f t="shared" si="1"/>
        <v>8126947</v>
      </c>
      <c r="B54" s="756"/>
      <c r="C54" s="756"/>
      <c r="D54" s="755"/>
      <c r="E54" s="756"/>
      <c r="F54" s="756"/>
      <c r="G54" s="756"/>
      <c r="H54" s="756"/>
      <c r="I54" s="755"/>
    </row>
    <row r="55" spans="1:9" ht="15" customHeight="1" x14ac:dyDescent="0.2">
      <c r="A55" s="473">
        <f t="shared" si="1"/>
        <v>8126948</v>
      </c>
      <c r="B55" s="756"/>
      <c r="C55" s="756"/>
      <c r="D55" s="755"/>
      <c r="E55" s="756"/>
      <c r="F55" s="756"/>
      <c r="G55" s="756"/>
      <c r="H55" s="756"/>
      <c r="I55" s="755"/>
    </row>
    <row r="56" spans="1:9" ht="15" customHeight="1" x14ac:dyDescent="0.2">
      <c r="A56" s="473">
        <f t="shared" si="1"/>
        <v>8126949</v>
      </c>
      <c r="B56" s="756"/>
      <c r="C56" s="756"/>
      <c r="D56" s="755"/>
      <c r="E56" s="756"/>
      <c r="F56" s="756"/>
      <c r="G56" s="756"/>
      <c r="H56" s="756"/>
      <c r="I56" s="755"/>
    </row>
    <row r="57" spans="1:9" ht="15" customHeight="1" thickBot="1" x14ac:dyDescent="0.25">
      <c r="A57" s="388">
        <f t="shared" si="1"/>
        <v>8126950</v>
      </c>
      <c r="B57" s="756"/>
      <c r="C57" s="756"/>
      <c r="D57" s="755"/>
      <c r="E57" s="756"/>
      <c r="F57" s="756"/>
      <c r="G57" s="756"/>
      <c r="H57" s="756"/>
      <c r="I57" s="755"/>
    </row>
    <row r="58" spans="1:9" ht="17.100000000000001" customHeight="1" thickBot="1" x14ac:dyDescent="0.25">
      <c r="A58" s="382" t="str">
        <f>INDEX($K$3:$S$10,$L$1,5)</f>
        <v>81269 A</v>
      </c>
      <c r="B58" s="474" t="str">
        <f>INDEX($K$3:$S$10,$L$1,3)</f>
        <v xml:space="preserve"> Náklady na ostatní stroje a zaříz. celkem (převod) </v>
      </c>
      <c r="C58" s="383"/>
      <c r="D58" s="745">
        <f t="shared" ref="D58:I58" si="2">SUM(D8:D57)</f>
        <v>0</v>
      </c>
      <c r="E58" s="746">
        <f t="shared" si="2"/>
        <v>0</v>
      </c>
      <c r="F58" s="746">
        <f t="shared" si="2"/>
        <v>0</v>
      </c>
      <c r="G58" s="746">
        <f t="shared" si="2"/>
        <v>0</v>
      </c>
      <c r="H58" s="746">
        <f t="shared" si="2"/>
        <v>0</v>
      </c>
      <c r="I58" s="747">
        <f t="shared" si="2"/>
        <v>0</v>
      </c>
    </row>
    <row r="60" spans="1:9" x14ac:dyDescent="0.2">
      <c r="A60" s="384" t="s">
        <v>1141</v>
      </c>
      <c r="B60" s="385" t="s">
        <v>1180</v>
      </c>
    </row>
    <row r="61" spans="1:9" x14ac:dyDescent="0.2">
      <c r="A61" s="384"/>
      <c r="B61" s="385"/>
    </row>
    <row r="62" spans="1:9" x14ac:dyDescent="0.2">
      <c r="A62" s="384"/>
      <c r="B62" s="385"/>
    </row>
    <row r="63" spans="1:9" ht="24" customHeight="1" x14ac:dyDescent="0.2">
      <c r="B63" s="384"/>
    </row>
    <row r="64" spans="1:9" x14ac:dyDescent="0.2">
      <c r="B64" s="384" t="s">
        <v>527</v>
      </c>
      <c r="D64" s="972">
        <f t="shared" ref="D64:I64" si="3">D58</f>
        <v>0</v>
      </c>
      <c r="E64" s="972">
        <f t="shared" si="3"/>
        <v>0</v>
      </c>
      <c r="F64" s="972">
        <f t="shared" si="3"/>
        <v>0</v>
      </c>
      <c r="G64" s="972">
        <f t="shared" si="3"/>
        <v>0</v>
      </c>
      <c r="H64" s="972">
        <f t="shared" si="3"/>
        <v>0</v>
      </c>
      <c r="I64" s="972">
        <f t="shared" si="3"/>
        <v>0</v>
      </c>
    </row>
    <row r="65" spans="1:9" x14ac:dyDescent="0.2">
      <c r="A65" s="362">
        <f>A57+1</f>
        <v>8126951</v>
      </c>
      <c r="B65" s="748"/>
      <c r="C65" s="749"/>
      <c r="D65" s="750"/>
      <c r="E65" s="751"/>
      <c r="F65" s="751"/>
      <c r="G65" s="751"/>
      <c r="H65" s="751"/>
      <c r="I65" s="752"/>
    </row>
    <row r="66" spans="1:9" x14ac:dyDescent="0.2">
      <c r="A66" s="362">
        <f>A65+1</f>
        <v>8126952</v>
      </c>
      <c r="B66" s="753"/>
      <c r="C66" s="754"/>
      <c r="D66" s="755"/>
      <c r="E66" s="756"/>
      <c r="F66" s="756"/>
      <c r="G66" s="756"/>
      <c r="H66" s="756"/>
      <c r="I66" s="755"/>
    </row>
    <row r="67" spans="1:9" x14ac:dyDescent="0.2">
      <c r="A67" s="362">
        <f t="shared" ref="A67:A113" si="4">A66+1</f>
        <v>8126953</v>
      </c>
      <c r="B67" s="753"/>
      <c r="C67" s="754"/>
      <c r="D67" s="755"/>
      <c r="E67" s="756"/>
      <c r="F67" s="756"/>
      <c r="G67" s="756"/>
      <c r="H67" s="756"/>
      <c r="I67" s="755"/>
    </row>
    <row r="68" spans="1:9" x14ac:dyDescent="0.2">
      <c r="A68" s="362">
        <f t="shared" si="4"/>
        <v>8126954</v>
      </c>
      <c r="B68" s="753"/>
      <c r="C68" s="754"/>
      <c r="D68" s="755"/>
      <c r="E68" s="756"/>
      <c r="F68" s="756"/>
      <c r="G68" s="756"/>
      <c r="H68" s="756"/>
      <c r="I68" s="755"/>
    </row>
    <row r="69" spans="1:9" x14ac:dyDescent="0.2">
      <c r="A69" s="362">
        <f t="shared" si="4"/>
        <v>8126955</v>
      </c>
      <c r="B69" s="753"/>
      <c r="C69" s="754"/>
      <c r="D69" s="755"/>
      <c r="E69" s="756"/>
      <c r="F69" s="756"/>
      <c r="G69" s="756"/>
      <c r="H69" s="756"/>
      <c r="I69" s="755"/>
    </row>
    <row r="70" spans="1:9" x14ac:dyDescent="0.2">
      <c r="A70" s="362">
        <f t="shared" si="4"/>
        <v>8126956</v>
      </c>
      <c r="B70" s="753"/>
      <c r="C70" s="754"/>
      <c r="D70" s="755"/>
      <c r="E70" s="756"/>
      <c r="F70" s="756"/>
      <c r="G70" s="756"/>
      <c r="H70" s="756"/>
      <c r="I70" s="755"/>
    </row>
    <row r="71" spans="1:9" x14ac:dyDescent="0.2">
      <c r="A71" s="362">
        <f t="shared" si="4"/>
        <v>8126957</v>
      </c>
      <c r="B71" s="753"/>
      <c r="C71" s="754"/>
      <c r="D71" s="755"/>
      <c r="E71" s="756"/>
      <c r="F71" s="756"/>
      <c r="G71" s="756"/>
      <c r="H71" s="756"/>
      <c r="I71" s="755"/>
    </row>
    <row r="72" spans="1:9" x14ac:dyDescent="0.2">
      <c r="A72" s="362">
        <f t="shared" si="4"/>
        <v>8126958</v>
      </c>
      <c r="B72" s="753"/>
      <c r="C72" s="754"/>
      <c r="D72" s="755"/>
      <c r="E72" s="756"/>
      <c r="F72" s="756"/>
      <c r="G72" s="756"/>
      <c r="H72" s="756"/>
      <c r="I72" s="755"/>
    </row>
    <row r="73" spans="1:9" x14ac:dyDescent="0.2">
      <c r="A73" s="362">
        <f t="shared" si="4"/>
        <v>8126959</v>
      </c>
      <c r="B73" s="753"/>
      <c r="C73" s="754"/>
      <c r="D73" s="755"/>
      <c r="E73" s="756"/>
      <c r="F73" s="756"/>
      <c r="G73" s="756"/>
      <c r="H73" s="756"/>
      <c r="I73" s="755"/>
    </row>
    <row r="74" spans="1:9" x14ac:dyDescent="0.2">
      <c r="A74" s="362">
        <f t="shared" si="4"/>
        <v>8126960</v>
      </c>
      <c r="B74" s="753"/>
      <c r="C74" s="754"/>
      <c r="D74" s="755"/>
      <c r="E74" s="756"/>
      <c r="F74" s="756"/>
      <c r="G74" s="756"/>
      <c r="H74" s="756"/>
      <c r="I74" s="755"/>
    </row>
    <row r="75" spans="1:9" x14ac:dyDescent="0.2">
      <c r="A75" s="362">
        <f t="shared" si="4"/>
        <v>8126961</v>
      </c>
      <c r="B75" s="753"/>
      <c r="C75" s="754"/>
      <c r="D75" s="755"/>
      <c r="E75" s="756"/>
      <c r="F75" s="756"/>
      <c r="G75" s="756"/>
      <c r="H75" s="756"/>
      <c r="I75" s="755"/>
    </row>
    <row r="76" spans="1:9" x14ac:dyDescent="0.2">
      <c r="A76" s="362">
        <f t="shared" si="4"/>
        <v>8126962</v>
      </c>
      <c r="B76" s="753"/>
      <c r="C76" s="754"/>
      <c r="D76" s="755"/>
      <c r="E76" s="756"/>
      <c r="F76" s="756"/>
      <c r="G76" s="756"/>
      <c r="H76" s="756"/>
      <c r="I76" s="755"/>
    </row>
    <row r="77" spans="1:9" x14ac:dyDescent="0.2">
      <c r="A77" s="362">
        <f t="shared" si="4"/>
        <v>8126963</v>
      </c>
      <c r="B77" s="753"/>
      <c r="C77" s="754"/>
      <c r="D77" s="755"/>
      <c r="E77" s="756"/>
      <c r="F77" s="756"/>
      <c r="G77" s="756"/>
      <c r="H77" s="756"/>
      <c r="I77" s="755"/>
    </row>
    <row r="78" spans="1:9" x14ac:dyDescent="0.2">
      <c r="A78" s="362">
        <f t="shared" si="4"/>
        <v>8126964</v>
      </c>
      <c r="B78" s="753"/>
      <c r="C78" s="754"/>
      <c r="D78" s="755"/>
      <c r="E78" s="756"/>
      <c r="F78" s="756"/>
      <c r="G78" s="756"/>
      <c r="H78" s="756"/>
      <c r="I78" s="755"/>
    </row>
    <row r="79" spans="1:9" x14ac:dyDescent="0.2">
      <c r="A79" s="362">
        <f t="shared" si="4"/>
        <v>8126965</v>
      </c>
      <c r="B79" s="753"/>
      <c r="C79" s="754"/>
      <c r="D79" s="755"/>
      <c r="E79" s="756"/>
      <c r="F79" s="756"/>
      <c r="G79" s="756"/>
      <c r="H79" s="756"/>
      <c r="I79" s="755"/>
    </row>
    <row r="80" spans="1:9" x14ac:dyDescent="0.2">
      <c r="A80" s="362">
        <f t="shared" si="4"/>
        <v>8126966</v>
      </c>
      <c r="B80" s="753"/>
      <c r="C80" s="754"/>
      <c r="D80" s="755"/>
      <c r="E80" s="756"/>
      <c r="F80" s="756"/>
      <c r="G80" s="756"/>
      <c r="H80" s="756"/>
      <c r="I80" s="755"/>
    </row>
    <row r="81" spans="1:9" x14ac:dyDescent="0.2">
      <c r="A81" s="362">
        <f t="shared" si="4"/>
        <v>8126967</v>
      </c>
      <c r="B81" s="753"/>
      <c r="C81" s="754"/>
      <c r="D81" s="755"/>
      <c r="E81" s="756"/>
      <c r="F81" s="756"/>
      <c r="G81" s="756"/>
      <c r="H81" s="756"/>
      <c r="I81" s="755"/>
    </row>
    <row r="82" spans="1:9" x14ac:dyDescent="0.2">
      <c r="A82" s="362">
        <f t="shared" si="4"/>
        <v>8126968</v>
      </c>
      <c r="B82" s="753"/>
      <c r="C82" s="754"/>
      <c r="D82" s="755"/>
      <c r="E82" s="756"/>
      <c r="F82" s="756"/>
      <c r="G82" s="756"/>
      <c r="H82" s="756"/>
      <c r="I82" s="755"/>
    </row>
    <row r="83" spans="1:9" x14ac:dyDescent="0.2">
      <c r="A83" s="362">
        <f t="shared" si="4"/>
        <v>8126969</v>
      </c>
      <c r="B83" s="753"/>
      <c r="C83" s="754"/>
      <c r="D83" s="755"/>
      <c r="E83" s="756"/>
      <c r="F83" s="756"/>
      <c r="G83" s="756"/>
      <c r="H83" s="756"/>
      <c r="I83" s="755"/>
    </row>
    <row r="84" spans="1:9" x14ac:dyDescent="0.2">
      <c r="A84" s="362">
        <f t="shared" si="4"/>
        <v>8126970</v>
      </c>
      <c r="B84" s="753"/>
      <c r="C84" s="754"/>
      <c r="D84" s="755"/>
      <c r="E84" s="756"/>
      <c r="F84" s="756"/>
      <c r="G84" s="756"/>
      <c r="H84" s="756"/>
      <c r="I84" s="755"/>
    </row>
    <row r="85" spans="1:9" x14ac:dyDescent="0.2">
      <c r="A85" s="362">
        <f t="shared" si="4"/>
        <v>8126971</v>
      </c>
      <c r="B85" s="753"/>
      <c r="C85" s="754"/>
      <c r="D85" s="755"/>
      <c r="E85" s="756"/>
      <c r="F85" s="756"/>
      <c r="G85" s="756"/>
      <c r="H85" s="756"/>
      <c r="I85" s="755"/>
    </row>
    <row r="86" spans="1:9" x14ac:dyDescent="0.2">
      <c r="A86" s="362">
        <f t="shared" si="4"/>
        <v>8126972</v>
      </c>
      <c r="B86" s="753"/>
      <c r="C86" s="754"/>
      <c r="D86" s="755"/>
      <c r="E86" s="756"/>
      <c r="F86" s="756"/>
      <c r="G86" s="756"/>
      <c r="H86" s="756"/>
      <c r="I86" s="755"/>
    </row>
    <row r="87" spans="1:9" x14ac:dyDescent="0.2">
      <c r="A87" s="362">
        <f t="shared" si="4"/>
        <v>8126973</v>
      </c>
      <c r="B87" s="753"/>
      <c r="C87" s="754"/>
      <c r="D87" s="755"/>
      <c r="E87" s="756"/>
      <c r="F87" s="756"/>
      <c r="G87" s="756"/>
      <c r="H87" s="756"/>
      <c r="I87" s="755"/>
    </row>
    <row r="88" spans="1:9" x14ac:dyDescent="0.2">
      <c r="A88" s="362">
        <f t="shared" si="4"/>
        <v>8126974</v>
      </c>
      <c r="B88" s="753"/>
      <c r="C88" s="754"/>
      <c r="D88" s="755"/>
      <c r="E88" s="756"/>
      <c r="F88" s="756"/>
      <c r="G88" s="756"/>
      <c r="H88" s="756"/>
      <c r="I88" s="755"/>
    </row>
    <row r="89" spans="1:9" x14ac:dyDescent="0.2">
      <c r="A89" s="362">
        <f t="shared" si="4"/>
        <v>8126975</v>
      </c>
      <c r="B89" s="753"/>
      <c r="C89" s="754"/>
      <c r="D89" s="755"/>
      <c r="E89" s="756"/>
      <c r="F89" s="756"/>
      <c r="G89" s="756"/>
      <c r="H89" s="756"/>
      <c r="I89" s="755"/>
    </row>
    <row r="90" spans="1:9" x14ac:dyDescent="0.2">
      <c r="A90" s="362">
        <f t="shared" si="4"/>
        <v>8126976</v>
      </c>
      <c r="B90" s="753"/>
      <c r="C90" s="754"/>
      <c r="D90" s="755"/>
      <c r="E90" s="756"/>
      <c r="F90" s="756"/>
      <c r="G90" s="756"/>
      <c r="H90" s="756"/>
      <c r="I90" s="755"/>
    </row>
    <row r="91" spans="1:9" x14ac:dyDescent="0.2">
      <c r="A91" s="362">
        <f t="shared" si="4"/>
        <v>8126977</v>
      </c>
      <c r="B91" s="753"/>
      <c r="C91" s="754"/>
      <c r="D91" s="755"/>
      <c r="E91" s="756"/>
      <c r="F91" s="756"/>
      <c r="G91" s="756"/>
      <c r="H91" s="756"/>
      <c r="I91" s="755"/>
    </row>
    <row r="92" spans="1:9" x14ac:dyDescent="0.2">
      <c r="A92" s="362">
        <f t="shared" si="4"/>
        <v>8126978</v>
      </c>
      <c r="B92" s="753"/>
      <c r="C92" s="754"/>
      <c r="D92" s="755"/>
      <c r="E92" s="756"/>
      <c r="F92" s="756"/>
      <c r="G92" s="756"/>
      <c r="H92" s="756"/>
      <c r="I92" s="755"/>
    </row>
    <row r="93" spans="1:9" x14ac:dyDescent="0.2">
      <c r="A93" s="362">
        <f t="shared" si="4"/>
        <v>8126979</v>
      </c>
      <c r="B93" s="753"/>
      <c r="C93" s="754"/>
      <c r="D93" s="755"/>
      <c r="E93" s="756"/>
      <c r="F93" s="756"/>
      <c r="G93" s="756"/>
      <c r="H93" s="756"/>
      <c r="I93" s="755"/>
    </row>
    <row r="94" spans="1:9" x14ac:dyDescent="0.2">
      <c r="A94" s="362">
        <f t="shared" si="4"/>
        <v>8126980</v>
      </c>
      <c r="B94" s="753"/>
      <c r="C94" s="754"/>
      <c r="D94" s="755"/>
      <c r="E94" s="756"/>
      <c r="F94" s="756"/>
      <c r="G94" s="756"/>
      <c r="H94" s="756"/>
      <c r="I94" s="755"/>
    </row>
    <row r="95" spans="1:9" x14ac:dyDescent="0.2">
      <c r="A95" s="362">
        <f t="shared" si="4"/>
        <v>8126981</v>
      </c>
      <c r="B95" s="753"/>
      <c r="C95" s="754"/>
      <c r="D95" s="755"/>
      <c r="E95" s="756"/>
      <c r="F95" s="756"/>
      <c r="G95" s="756"/>
      <c r="H95" s="756"/>
      <c r="I95" s="755"/>
    </row>
    <row r="96" spans="1:9" x14ac:dyDescent="0.2">
      <c r="A96" s="362">
        <f t="shared" si="4"/>
        <v>8126982</v>
      </c>
      <c r="B96" s="753"/>
      <c r="C96" s="754"/>
      <c r="D96" s="755"/>
      <c r="E96" s="756"/>
      <c r="F96" s="756"/>
      <c r="G96" s="756"/>
      <c r="H96" s="756"/>
      <c r="I96" s="755"/>
    </row>
    <row r="97" spans="1:9" x14ac:dyDescent="0.2">
      <c r="A97" s="362">
        <f t="shared" si="4"/>
        <v>8126983</v>
      </c>
      <c r="B97" s="753"/>
      <c r="C97" s="754"/>
      <c r="D97" s="755"/>
      <c r="E97" s="756"/>
      <c r="F97" s="756"/>
      <c r="G97" s="756"/>
      <c r="H97" s="756"/>
      <c r="I97" s="755"/>
    </row>
    <row r="98" spans="1:9" x14ac:dyDescent="0.2">
      <c r="A98" s="362">
        <f t="shared" si="4"/>
        <v>8126984</v>
      </c>
      <c r="B98" s="753"/>
      <c r="C98" s="754"/>
      <c r="D98" s="755"/>
      <c r="E98" s="756"/>
      <c r="F98" s="756"/>
      <c r="G98" s="756"/>
      <c r="H98" s="756"/>
      <c r="I98" s="755"/>
    </row>
    <row r="99" spans="1:9" x14ac:dyDescent="0.2">
      <c r="A99" s="362">
        <f t="shared" si="4"/>
        <v>8126985</v>
      </c>
      <c r="B99" s="753"/>
      <c r="C99" s="754"/>
      <c r="D99" s="755"/>
      <c r="E99" s="756"/>
      <c r="F99" s="756"/>
      <c r="G99" s="756"/>
      <c r="H99" s="756"/>
      <c r="I99" s="755"/>
    </row>
    <row r="100" spans="1:9" x14ac:dyDescent="0.2">
      <c r="A100" s="362">
        <f t="shared" si="4"/>
        <v>8126986</v>
      </c>
      <c r="B100" s="753"/>
      <c r="C100" s="754"/>
      <c r="D100" s="755"/>
      <c r="E100" s="756"/>
      <c r="F100" s="756"/>
      <c r="G100" s="756"/>
      <c r="H100" s="756"/>
      <c r="I100" s="755"/>
    </row>
    <row r="101" spans="1:9" x14ac:dyDescent="0.2">
      <c r="A101" s="362">
        <f t="shared" si="4"/>
        <v>8126987</v>
      </c>
      <c r="B101" s="753"/>
      <c r="C101" s="754"/>
      <c r="D101" s="755"/>
      <c r="E101" s="756"/>
      <c r="F101" s="756"/>
      <c r="G101" s="756"/>
      <c r="H101" s="756"/>
      <c r="I101" s="755"/>
    </row>
    <row r="102" spans="1:9" x14ac:dyDescent="0.2">
      <c r="A102" s="362">
        <f t="shared" si="4"/>
        <v>8126988</v>
      </c>
      <c r="B102" s="753"/>
      <c r="C102" s="754"/>
      <c r="D102" s="755"/>
      <c r="E102" s="756"/>
      <c r="F102" s="756"/>
      <c r="G102" s="756"/>
      <c r="H102" s="756"/>
      <c r="I102" s="755"/>
    </row>
    <row r="103" spans="1:9" x14ac:dyDescent="0.2">
      <c r="A103" s="362">
        <f t="shared" si="4"/>
        <v>8126989</v>
      </c>
      <c r="B103" s="753"/>
      <c r="C103" s="754"/>
      <c r="D103" s="755"/>
      <c r="E103" s="756"/>
      <c r="F103" s="756"/>
      <c r="G103" s="756"/>
      <c r="H103" s="756"/>
      <c r="I103" s="755"/>
    </row>
    <row r="104" spans="1:9" x14ac:dyDescent="0.2">
      <c r="A104" s="362">
        <f t="shared" si="4"/>
        <v>8126990</v>
      </c>
      <c r="B104" s="753"/>
      <c r="C104" s="754"/>
      <c r="D104" s="755"/>
      <c r="E104" s="756"/>
      <c r="F104" s="756"/>
      <c r="G104" s="756"/>
      <c r="H104" s="756"/>
      <c r="I104" s="755"/>
    </row>
    <row r="105" spans="1:9" x14ac:dyDescent="0.2">
      <c r="A105" s="362">
        <f t="shared" si="4"/>
        <v>8126991</v>
      </c>
      <c r="B105" s="753"/>
      <c r="C105" s="754"/>
      <c r="D105" s="755"/>
      <c r="E105" s="756"/>
      <c r="F105" s="756"/>
      <c r="G105" s="756"/>
      <c r="H105" s="756"/>
      <c r="I105" s="755"/>
    </row>
    <row r="106" spans="1:9" x14ac:dyDescent="0.2">
      <c r="A106" s="362">
        <f t="shared" si="4"/>
        <v>8126992</v>
      </c>
      <c r="B106" s="753"/>
      <c r="C106" s="754"/>
      <c r="D106" s="755"/>
      <c r="E106" s="756"/>
      <c r="F106" s="756"/>
      <c r="G106" s="756"/>
      <c r="H106" s="756"/>
      <c r="I106" s="755"/>
    </row>
    <row r="107" spans="1:9" x14ac:dyDescent="0.2">
      <c r="A107" s="362">
        <f t="shared" si="4"/>
        <v>8126993</v>
      </c>
      <c r="B107" s="753"/>
      <c r="C107" s="754"/>
      <c r="D107" s="755"/>
      <c r="E107" s="756"/>
      <c r="F107" s="756"/>
      <c r="G107" s="756"/>
      <c r="H107" s="756"/>
      <c r="I107" s="755"/>
    </row>
    <row r="108" spans="1:9" x14ac:dyDescent="0.2">
      <c r="A108" s="362">
        <f t="shared" si="4"/>
        <v>8126994</v>
      </c>
      <c r="B108" s="753"/>
      <c r="C108" s="754"/>
      <c r="D108" s="755"/>
      <c r="E108" s="756"/>
      <c r="F108" s="756"/>
      <c r="G108" s="756"/>
      <c r="H108" s="756"/>
      <c r="I108" s="755"/>
    </row>
    <row r="109" spans="1:9" x14ac:dyDescent="0.2">
      <c r="A109" s="362">
        <f t="shared" si="4"/>
        <v>8126995</v>
      </c>
      <c r="B109" s="753"/>
      <c r="C109" s="754"/>
      <c r="D109" s="755"/>
      <c r="E109" s="756"/>
      <c r="F109" s="756"/>
      <c r="G109" s="756"/>
      <c r="H109" s="756"/>
      <c r="I109" s="755"/>
    </row>
    <row r="110" spans="1:9" x14ac:dyDescent="0.2">
      <c r="A110" s="362">
        <f t="shared" si="4"/>
        <v>8126996</v>
      </c>
      <c r="B110" s="753"/>
      <c r="C110" s="754"/>
      <c r="D110" s="755"/>
      <c r="E110" s="756"/>
      <c r="F110" s="756"/>
      <c r="G110" s="756"/>
      <c r="H110" s="756"/>
      <c r="I110" s="755"/>
    </row>
    <row r="111" spans="1:9" x14ac:dyDescent="0.2">
      <c r="A111" s="362">
        <f t="shared" si="4"/>
        <v>8126997</v>
      </c>
      <c r="B111" s="753"/>
      <c r="C111" s="754"/>
      <c r="D111" s="755"/>
      <c r="E111" s="756"/>
      <c r="F111" s="756"/>
      <c r="G111" s="756"/>
      <c r="H111" s="756"/>
      <c r="I111" s="755"/>
    </row>
    <row r="112" spans="1:9" x14ac:dyDescent="0.2">
      <c r="A112" s="362">
        <f t="shared" si="4"/>
        <v>8126998</v>
      </c>
      <c r="B112" s="753"/>
      <c r="C112" s="754"/>
      <c r="D112" s="755"/>
      <c r="E112" s="756"/>
      <c r="F112" s="756"/>
      <c r="G112" s="756"/>
      <c r="H112" s="756"/>
      <c r="I112" s="755"/>
    </row>
    <row r="113" spans="1:9" ht="13.5" thickBot="1" x14ac:dyDescent="0.25">
      <c r="A113" s="362">
        <f t="shared" si="4"/>
        <v>8126999</v>
      </c>
      <c r="B113" s="753"/>
      <c r="C113" s="754"/>
      <c r="D113" s="755"/>
      <c r="E113" s="756"/>
      <c r="F113" s="756"/>
      <c r="G113" s="756"/>
      <c r="H113" s="756"/>
      <c r="I113" s="755"/>
    </row>
    <row r="114" spans="1:9" ht="13.5" thickBot="1" x14ac:dyDescent="0.25">
      <c r="A114" s="382" t="str">
        <f>INDEX($K$3:$S$10,$L$1,9)</f>
        <v>81269 B</v>
      </c>
      <c r="B114" s="474" t="str">
        <f>INDEX($K$3:$S$10,$L$1,3)</f>
        <v xml:space="preserve"> Náklady na ostatní stroje a zaříz. celkem (převod) </v>
      </c>
      <c r="C114" s="383"/>
      <c r="D114" s="745">
        <f t="shared" ref="D114:I114" si="5">SUM(D64:D113)</f>
        <v>0</v>
      </c>
      <c r="E114" s="746">
        <f t="shared" si="5"/>
        <v>0</v>
      </c>
      <c r="F114" s="746">
        <f t="shared" si="5"/>
        <v>0</v>
      </c>
      <c r="G114" s="746">
        <f t="shared" si="5"/>
        <v>0</v>
      </c>
      <c r="H114" s="746">
        <f t="shared" si="5"/>
        <v>0</v>
      </c>
      <c r="I114" s="746">
        <f t="shared" si="5"/>
        <v>0</v>
      </c>
    </row>
  </sheetData>
  <sheetProtection password="CC61" sheet="1" objects="1" scenarios="1"/>
  <mergeCells count="1">
    <mergeCell ref="H3:I3"/>
  </mergeCells>
  <phoneticPr fontId="15" type="noConversion"/>
  <dataValidations count="1">
    <dataValidation type="whole" allowBlank="1" showInputMessage="1" showErrorMessage="1" sqref="H3:I3">
      <formula1>3000000000</formula1>
      <formula2>3999999999</formula2>
    </dataValidation>
  </dataValidations>
  <printOptions gridLinesSet="0"/>
  <pageMargins left="0.74" right="0.39370078740157483" top="0.89" bottom="0.55000000000000004" header="0.55000000000000004" footer="0.4"/>
  <pageSetup paperSize="9" scale="80" orientation="portrait" horizontalDpi="180" verticalDpi="180" r:id="rId1"/>
  <headerFooter alignWithMargins="0"/>
  <rowBreaks count="1" manualBreakCount="1">
    <brk id="6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Drop Down 1">
              <controlPr defaultSize="0" print="0" autoLine="0" autoPict="0">
                <anchor moveWithCells="1">
                  <from>
                    <xdr:col>4</xdr:col>
                    <xdr:colOff>133350</xdr:colOff>
                    <xdr:row>2</xdr:row>
                    <xdr:rowOff>28575</xdr:rowOff>
                  </from>
                  <to>
                    <xdr:col>5</xdr:col>
                    <xdr:colOff>323850</xdr:colOff>
                    <xdr:row>2</xdr:row>
                    <xdr:rowOff>238125</xdr:rowOff>
                  </to>
                </anchor>
              </controlPr>
            </control>
          </mc:Choice>
        </mc:AlternateContent>
        <mc:AlternateContent xmlns:mc="http://schemas.openxmlformats.org/markup-compatibility/2006">
          <mc:Choice Requires="x14">
            <control shapeId="18435" r:id="rId5" name="Drop Down 3">
              <controlPr defaultSize="0" autoFill="0" autoLine="0" autoPict="0">
                <anchor moveWithCells="1">
                  <from>
                    <xdr:col>4</xdr:col>
                    <xdr:colOff>9525</xdr:colOff>
                    <xdr:row>5</xdr:row>
                    <xdr:rowOff>19050</xdr:rowOff>
                  </from>
                  <to>
                    <xdr:col>5</xdr:col>
                    <xdr:colOff>9525</xdr:colOff>
                    <xdr:row>6</xdr:row>
                    <xdr:rowOff>66675</xdr:rowOff>
                  </to>
                </anchor>
              </controlPr>
            </control>
          </mc:Choice>
        </mc:AlternateContent>
        <mc:AlternateContent xmlns:mc="http://schemas.openxmlformats.org/markup-compatibility/2006">
          <mc:Choice Requires="x14">
            <control shapeId="18436" r:id="rId6" name="Drop Down 4">
              <controlPr defaultSize="0" autoFill="0" autoLine="0" autoPict="0">
                <anchor moveWithCells="1">
                  <from>
                    <xdr:col>5</xdr:col>
                    <xdr:colOff>9525</xdr:colOff>
                    <xdr:row>5</xdr:row>
                    <xdr:rowOff>19050</xdr:rowOff>
                  </from>
                  <to>
                    <xdr:col>6</xdr:col>
                    <xdr:colOff>9525</xdr:colOff>
                    <xdr:row>6</xdr:row>
                    <xdr:rowOff>66675</xdr:rowOff>
                  </to>
                </anchor>
              </controlPr>
            </control>
          </mc:Choice>
        </mc:AlternateContent>
        <mc:AlternateContent xmlns:mc="http://schemas.openxmlformats.org/markup-compatibility/2006">
          <mc:Choice Requires="x14">
            <control shapeId="18437" r:id="rId7" name="Drop Down 5">
              <controlPr defaultSize="0" autoFill="0" autoLine="0" autoPict="0">
                <anchor moveWithCells="1">
                  <from>
                    <xdr:col>6</xdr:col>
                    <xdr:colOff>9525</xdr:colOff>
                    <xdr:row>5</xdr:row>
                    <xdr:rowOff>19050</xdr:rowOff>
                  </from>
                  <to>
                    <xdr:col>7</xdr:col>
                    <xdr:colOff>9525</xdr:colOff>
                    <xdr:row>6</xdr:row>
                    <xdr:rowOff>66675</xdr:rowOff>
                  </to>
                </anchor>
              </controlPr>
            </control>
          </mc:Choice>
        </mc:AlternateContent>
        <mc:AlternateContent xmlns:mc="http://schemas.openxmlformats.org/markup-compatibility/2006">
          <mc:Choice Requires="x14">
            <control shapeId="18438" r:id="rId8" name="Drop Down 6">
              <controlPr defaultSize="0" autoFill="0" autoLine="0" autoPict="0">
                <anchor moveWithCells="1">
                  <from>
                    <xdr:col>7</xdr:col>
                    <xdr:colOff>9525</xdr:colOff>
                    <xdr:row>5</xdr:row>
                    <xdr:rowOff>19050</xdr:rowOff>
                  </from>
                  <to>
                    <xdr:col>8</xdr:col>
                    <xdr:colOff>9525</xdr:colOff>
                    <xdr:row>6</xdr:row>
                    <xdr:rowOff>66675</xdr:rowOff>
                  </to>
                </anchor>
              </controlPr>
            </control>
          </mc:Choice>
        </mc:AlternateContent>
        <mc:AlternateContent xmlns:mc="http://schemas.openxmlformats.org/markup-compatibility/2006">
          <mc:Choice Requires="x14">
            <control shapeId="18439" r:id="rId9" name="Drop Down 7">
              <controlPr defaultSize="0" autoFill="0" autoLine="0" autoPict="0">
                <anchor moveWithCells="1">
                  <from>
                    <xdr:col>8</xdr:col>
                    <xdr:colOff>9525</xdr:colOff>
                    <xdr:row>5</xdr:row>
                    <xdr:rowOff>19050</xdr:rowOff>
                  </from>
                  <to>
                    <xdr:col>8</xdr:col>
                    <xdr:colOff>657225</xdr:colOff>
                    <xdr:row>6</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13</vt:i4>
      </vt:variant>
      <vt:variant>
        <vt:lpstr>Pojmenované oblasti</vt:lpstr>
      </vt:variant>
      <vt:variant>
        <vt:i4>23</vt:i4>
      </vt:variant>
    </vt:vector>
  </HeadingPairs>
  <TitlesOfParts>
    <vt:vector size="36" baseType="lpstr">
      <vt:lpstr>kody_okresu</vt:lpstr>
      <vt:lpstr>List1</vt:lpstr>
      <vt:lpstr>Algoico</vt:lpstr>
      <vt:lpstr>Přehled</vt:lpstr>
      <vt:lpstr>Legenda </vt:lpstr>
      <vt:lpstr>80</vt:lpstr>
      <vt:lpstr>81</vt:lpstr>
      <vt:lpstr>82</vt:lpstr>
      <vt:lpstr>83,84,85 261÷269,85 271</vt:lpstr>
      <vt:lpstr>86</vt:lpstr>
      <vt:lpstr>87</vt:lpstr>
      <vt:lpstr>88</vt:lpstr>
      <vt:lpstr>89</vt:lpstr>
      <vt:lpstr>'83,84,85 261÷269,85 271'!Názvy_tisku</vt:lpstr>
      <vt:lpstr>'80'!Oblast_tisku</vt:lpstr>
      <vt:lpstr>'81'!Oblast_tisku</vt:lpstr>
      <vt:lpstr>'82'!Oblast_tisku</vt:lpstr>
      <vt:lpstr>'83,84,85 261÷269,85 271'!Oblast_tisku</vt:lpstr>
      <vt:lpstr>'86'!Oblast_tisku</vt:lpstr>
      <vt:lpstr>'87'!Oblast_tisku</vt:lpstr>
      <vt:lpstr>'88'!Oblast_tisku</vt:lpstr>
      <vt:lpstr>'89'!Oblast_tisku</vt:lpstr>
      <vt:lpstr>'Legenda '!Oblast_tisku</vt:lpstr>
      <vt:lpstr>Přehled!Oblast_tisku</vt:lpstr>
      <vt:lpstr>'80'!Oblast_tisku_MIž</vt:lpstr>
      <vt:lpstr>'83,84,85 261÷269,85 271'!Oblast_tisku_MIž</vt:lpstr>
      <vt:lpstr>'86'!Oblast_tisku_MIž</vt:lpstr>
      <vt:lpstr>'87'!Oblast_tisku_MIž</vt:lpstr>
      <vt:lpstr>'88'!Oblast_tisku_MIž</vt:lpstr>
      <vt:lpstr>'89'!Oblast_tisku_MIž</vt:lpstr>
      <vt:lpstr>'80'!TABULKA_1</vt:lpstr>
      <vt:lpstr>'83,84,85 261÷269,85 271'!TABULKA_1</vt:lpstr>
      <vt:lpstr>'86'!TABULKA_1</vt:lpstr>
      <vt:lpstr>'87'!TABULKA_1</vt:lpstr>
      <vt:lpstr>'88'!TABULKA_1</vt:lpstr>
      <vt:lpstr>'89'!TABULKA_1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Systém účasti státního rozpočtu na reprodukci investičního majetku</dc:title>
  <dc:creator>MF CR</dc:creator>
  <cp:lastModifiedBy>Edita</cp:lastModifiedBy>
  <cp:lastPrinted>2003-12-30T10:53:14Z</cp:lastPrinted>
  <dcterms:created xsi:type="dcterms:W3CDTF">2000-01-25T07:36:50Z</dcterms:created>
  <dcterms:modified xsi:type="dcterms:W3CDTF">2016-04-14T21:22:33Z</dcterms:modified>
</cp:coreProperties>
</file>